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Filters" sheetId="1" r:id="rId1"/>
    <sheet name="2018_Caboose_Summary" sheetId="8" r:id="rId2"/>
  </sheets>
  <definedNames>
    <definedName name="ExternalData_1" localSheetId="1" hidden="1">'2018_Caboose_Summary'!$A$3:$W$70</definedName>
    <definedName name="Slicer_Agency">#N/A</definedName>
    <definedName name="Slicer_Secretarial_Area">#N/A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2" i="1" l="1"/>
  <c r="L22" i="1"/>
  <c r="J22" i="1"/>
  <c r="I22" i="1"/>
  <c r="K22" i="1"/>
  <c r="H22" i="1"/>
  <c r="G22" i="1"/>
  <c r="F22" i="1"/>
  <c r="D22" i="1"/>
  <c r="E22" i="1"/>
  <c r="U71" i="8"/>
  <c r="V71" i="8"/>
  <c r="W71" i="8"/>
  <c r="T71" i="8"/>
  <c r="S71" i="8"/>
  <c r="R71" i="8"/>
  <c r="Q71" i="8"/>
  <c r="P71" i="8"/>
  <c r="O71" i="8"/>
  <c r="N71" i="8"/>
</calcChain>
</file>

<file path=xl/connections.xml><?xml version="1.0" encoding="utf-8"?>
<connections xmlns="http://schemas.openxmlformats.org/spreadsheetml/2006/main">
  <connection id="1" keepAlive="1" name="Query - SummaryOutput" type="5" refreshedVersion="6" deleted="1" background="1" saveData="1">
    <dbPr connection="" command=""/>
  </connection>
</connections>
</file>

<file path=xl/sharedStrings.xml><?xml version="1.0" encoding="utf-8"?>
<sst xmlns="http://schemas.openxmlformats.org/spreadsheetml/2006/main" count="775" uniqueCount="255">
  <si>
    <t>Judicial</t>
  </si>
  <si>
    <t>046000</t>
  </si>
  <si>
    <t>Judicial Department Reversion Clearing Account</t>
  </si>
  <si>
    <t>Executive Offices</t>
  </si>
  <si>
    <t>049000</t>
  </si>
  <si>
    <t>Attorney General and Department of Law</t>
  </si>
  <si>
    <t>Administration</t>
  </si>
  <si>
    <t>058000</t>
  </si>
  <si>
    <t>Compensation Board</t>
  </si>
  <si>
    <t>Revert excess funding appropriated for compression salary adjustments</t>
  </si>
  <si>
    <t xml:space="preserve">Reverts excess funding based on re-calculation of salary compression costs._x000D_
_x000D_
</t>
  </si>
  <si>
    <t>060000</t>
  </si>
  <si>
    <t>Department of Human Resource Management</t>
  </si>
  <si>
    <t>061000</t>
  </si>
  <si>
    <t>Administration of Health Insurance</t>
  </si>
  <si>
    <t>Adjust state health insurance appropriation</t>
  </si>
  <si>
    <t xml:space="preserve">Adjusts nongeneral fund appropriation to support claims and administrative costs of the state employee health insurance program.  The appropriation adjustment is based on the most recent assumptions in health care costs provided by the agency's actuary._x000D_
_x000D_
</t>
  </si>
  <si>
    <t>Agriculture and Forestry</t>
  </si>
  <si>
    <t>066000</t>
  </si>
  <si>
    <t>Department of Agriculture and Consumer Services</t>
  </si>
  <si>
    <t>Increase deposit to the Wine Promotion Fund based on wine liter tax collections</t>
  </si>
  <si>
    <t>Commerce and Trade</t>
  </si>
  <si>
    <t>070000</t>
  </si>
  <si>
    <t>Economic Development Incentive Payments</t>
  </si>
  <si>
    <t>Remove funding for the Pulp, Paper, and Fertilizer Advanced Manufacturing Performance Grant Fund</t>
  </si>
  <si>
    <t>Education</t>
  </si>
  <si>
    <t>083000</t>
  </si>
  <si>
    <t>Direct Aid to Public Education</t>
  </si>
  <si>
    <t>Adjust funding for the school breakfast incentive program</t>
  </si>
  <si>
    <t>Capture savings from revised student enrollment projections</t>
  </si>
  <si>
    <t xml:space="preserve">Increases general fund appropriation based on a projected reduction in Department of Motor Vehicle revenues available to fund the portion of Basic Aid that supports driver education._x000D_
_x000D_
</t>
  </si>
  <si>
    <t>Update costs of categorical programs</t>
  </si>
  <si>
    <t>Update costs of incentive programs</t>
  </si>
  <si>
    <t>Update costs of Lottery programs</t>
  </si>
  <si>
    <t xml:space="preserve">Adjusts funding for Lottery-funded programs based on actual and updated projections for participation._x000D_
_x000D_
</t>
  </si>
  <si>
    <t>Update costs of the Standards of Quality (SOQ)</t>
  </si>
  <si>
    <t>Update Lottery proceeds for public education</t>
  </si>
  <si>
    <t>Update sales tax revenues for public education</t>
  </si>
  <si>
    <t xml:space="preserve">Updates funding provided to local school divisions based on the latest sales tax projections provided by the Department of Taxation._x000D_
_x000D_
</t>
  </si>
  <si>
    <t>Finance</t>
  </si>
  <si>
    <t>126000</t>
  </si>
  <si>
    <t>Department of Accounts Transfer Payments</t>
  </si>
  <si>
    <t>130000</t>
  </si>
  <si>
    <t>Treasury Board</t>
  </si>
  <si>
    <t>Health and Human Resources</t>
  </si>
  <si>
    <t>132000</t>
  </si>
  <si>
    <t>Children's Services Act</t>
  </si>
  <si>
    <t>137000</t>
  </si>
  <si>
    <t>Department of Medical Assistance Services</t>
  </si>
  <si>
    <t>Provide health care coverage to the uninsured</t>
  </si>
  <si>
    <t>138000</t>
  </si>
  <si>
    <t>Department of Behavioral Health and Developmental Services</t>
  </si>
  <si>
    <t>Correct appropriation error at Central Office</t>
  </si>
  <si>
    <t>139000</t>
  </si>
  <si>
    <t>Grants to Localities</t>
  </si>
  <si>
    <t>Support growth in the Early Intervention Program - Part C caseload</t>
  </si>
  <si>
    <t>142000</t>
  </si>
  <si>
    <t>Virginia Center for Behavioral Rehabilitation</t>
  </si>
  <si>
    <t>Fund temporary beds for individuals with significant medical needs</t>
  </si>
  <si>
    <t xml:space="preserve">Provides for the staffing, equipment, and other associated costs of temporarily housing 22 medically challenged residents at Piedmont Geriatric Hospital. The Virginia Center for Behavioral Rehabilitation (VCBR) is projected to be over census capacity in 2018, and additional space is needed for those individuals with significant medical needs. The funds associated with the temporary beds will move to the expanded VCBR facility once construction is complete in FY 2021 and residents are able to transition back._x000D_
_x000D_
</t>
  </si>
  <si>
    <t>145000</t>
  </si>
  <si>
    <t>Department of Social Services</t>
  </si>
  <si>
    <t>Adjust funding for the Temporary Assistance for Needy Families Unemployed Parents program</t>
  </si>
  <si>
    <t xml:space="preserve">Increases funding for the unemployed parent cash assistance program, based on a revised projection of the estimated 2018-2020 biennial costs._x000D_
_x000D_
</t>
  </si>
  <si>
    <t>Adjust Supplemental Nutrition Assistance Program Employment and Training (SNAPET) pilot grant appropriation</t>
  </si>
  <si>
    <t>Appropriate additional Child Care and Development Fund grant award</t>
  </si>
  <si>
    <t>Appropriate nongeneral funds for local staff and operations</t>
  </si>
  <si>
    <t>Fund rent increases for leased facilities</t>
  </si>
  <si>
    <t xml:space="preserve">Funds rent and lease increases for regional offices._x000D_
_x000D_
</t>
  </si>
  <si>
    <t>Fund the child welfare forecast</t>
  </si>
  <si>
    <t>Fund the Temporary Assistance for Needy Families benefits forecast</t>
  </si>
  <si>
    <t xml:space="preserve">Updates appropriation to properly account for the anticipated cost of providing mandated TANF benefits. Benefits include cash assistance payments, employment services and child care._x000D_
_x000D_
</t>
  </si>
  <si>
    <t xml:space="preserve">Increases the appropriation for the Virginia Birth Father Registry so the Department can continue its current marketing efforts as well as implement new publicity opportunities to educate the public about the registry._x000D_
_x000D_
</t>
  </si>
  <si>
    <t>Offset nongeneral fund decrease in child support enforcement revenue</t>
  </si>
  <si>
    <t>Restore information technology appropriation reductions</t>
  </si>
  <si>
    <t xml:space="preserve">Provides funding to meet projected VITA and other information systems costs._x000D_
_x000D_
</t>
  </si>
  <si>
    <t>Natural Resources</t>
  </si>
  <si>
    <t>155000</t>
  </si>
  <si>
    <t>Marine Resources Commission</t>
  </si>
  <si>
    <t>Adjust appropriation for the Tangier Island seawall project</t>
  </si>
  <si>
    <t>Public Safety and Homeland Security</t>
  </si>
  <si>
    <t>161000</t>
  </si>
  <si>
    <t>Department of Corrections</t>
  </si>
  <si>
    <t>Increase funding for inmate medical costs</t>
  </si>
  <si>
    <t>165000</t>
  </si>
  <si>
    <t>Department of Forensic Science</t>
  </si>
  <si>
    <t>Technology</t>
  </si>
  <si>
    <t>174000</t>
  </si>
  <si>
    <t>Virginia Information Technologies Agency</t>
  </si>
  <si>
    <t>Transportation</t>
  </si>
  <si>
    <t>177000</t>
  </si>
  <si>
    <t>Department of Motor Vehicles</t>
  </si>
  <si>
    <t>Authorize compliance with REAL ID Act</t>
  </si>
  <si>
    <t>181000</t>
  </si>
  <si>
    <t>Department of Transportation</t>
  </si>
  <si>
    <t>Adjust appropriation to reflect financial plan</t>
  </si>
  <si>
    <t>20</t>
  </si>
  <si>
    <t>184000</t>
  </si>
  <si>
    <t>Central Appropriations</t>
  </si>
  <si>
    <t>Adjust funding for changes in agency information technology costs</t>
  </si>
  <si>
    <t>Provide appropriation to support the Slavery and Freedom Heritage project</t>
  </si>
  <si>
    <t xml:space="preserve">Provides funding available to the City of Richmond for the development of the Slavery and Freedom Heritage Site and improvements to the Slave Trail based on expected project expenditures._x000D_
_x000D_
</t>
  </si>
  <si>
    <t>187000</t>
  </si>
  <si>
    <t>Independent Agencies</t>
  </si>
  <si>
    <t>State Corporation Commission</t>
  </si>
  <si>
    <t>Address increase in regulatory workload</t>
  </si>
  <si>
    <t>Enhance Bureau of Insurance's (BOI) Consumer Portal</t>
  </si>
  <si>
    <t>Implement Business Intelligence solution</t>
  </si>
  <si>
    <t>Increase appropriation for compensation assessment recommendations</t>
  </si>
  <si>
    <t xml:space="preserve">Increases appropriation to support compensation assessment recommendations.  Pursuant to language in Item 475 of the Appropriation Act, the Commissioners of the State Corporation Commission, at their discretion, may utilize agency funds to implement the provisions of new or existing performance-based pay plans. _x000D_
_x000D_
</t>
  </si>
  <si>
    <t>190000</t>
  </si>
  <si>
    <t>Virginia Retirement System</t>
  </si>
  <si>
    <t>Fund implementation of final Modernization Program releases</t>
  </si>
  <si>
    <t xml:space="preserve">Appropriates additional federal grant funds awarded to the agency by the U.S. Department of Health &amp; Human Services. The goal of this federally funded program is to provide financial assistance for child care and to improve the quality of care and programs provided._x000D_
_x000D_
</t>
  </si>
  <si>
    <t>Budget Change Type</t>
  </si>
  <si>
    <t>Change Type Sort</t>
  </si>
  <si>
    <t>Decision Package</t>
  </si>
  <si>
    <t>Non-Technical Changes</t>
  </si>
  <si>
    <t>Total</t>
  </si>
  <si>
    <t>Sec Area Sort</t>
  </si>
  <si>
    <t>Agency</t>
  </si>
  <si>
    <t>Description</t>
  </si>
  <si>
    <t>104: Judicial Department Reversion Clearing Account</t>
  </si>
  <si>
    <t>141: Attorney General and Department of Law</t>
  </si>
  <si>
    <t>157: Compensation Board</t>
  </si>
  <si>
    <t>129: Department of Human Resource Management</t>
  </si>
  <si>
    <t>149: Administration of Health Insurance</t>
  </si>
  <si>
    <t>301: Department of Agriculture and Consumer Services</t>
  </si>
  <si>
    <t>312: Economic Development Incentive Payments</t>
  </si>
  <si>
    <t>197: Direct Aid to Public Education</t>
  </si>
  <si>
    <t>162: Department of Accounts Transfer Payments</t>
  </si>
  <si>
    <t>155: Treasury Board</t>
  </si>
  <si>
    <t>200: Children's Services Act</t>
  </si>
  <si>
    <t>602: Department of Medical Assistance Services</t>
  </si>
  <si>
    <t>720: Department of Behavioral Health and Developmental Services</t>
  </si>
  <si>
    <t>790: Grants to Localities</t>
  </si>
  <si>
    <t>794: Virginia Center for Behavioral Rehabilitation</t>
  </si>
  <si>
    <t>765: Department of Social Services</t>
  </si>
  <si>
    <t>402: Marine Resources Commission</t>
  </si>
  <si>
    <t>799: Department of Corrections</t>
  </si>
  <si>
    <t>778: Department of Forensic Science</t>
  </si>
  <si>
    <t>136: Virginia Information Technologies Agency</t>
  </si>
  <si>
    <t>154: Department of Motor Vehicles</t>
  </si>
  <si>
    <t>501: Department of Transportation</t>
  </si>
  <si>
    <t>995: Central Appropriations</t>
  </si>
  <si>
    <t>171: State Corporation Commission</t>
  </si>
  <si>
    <t>158: Virginia Retirement System</t>
  </si>
  <si>
    <t>Agency Code</t>
  </si>
  <si>
    <t>Agency Name</t>
  </si>
  <si>
    <t>Agency Sort</t>
  </si>
  <si>
    <t>Title</t>
  </si>
  <si>
    <t>Biennium</t>
  </si>
  <si>
    <t>Budget Round</t>
  </si>
  <si>
    <t>Request Type Group</t>
  </si>
  <si>
    <t>Secretarial Area</t>
  </si>
  <si>
    <t>Totals for Filtered Amounts:</t>
  </si>
  <si>
    <t>See Filter Instructions Below</t>
  </si>
  <si>
    <t>GF 2017</t>
  </si>
  <si>
    <t>NGF 2017</t>
  </si>
  <si>
    <t>GF Pos 2017</t>
  </si>
  <si>
    <t>NGF Pos 2017</t>
  </si>
  <si>
    <t>Positions 2017</t>
  </si>
  <si>
    <t>GF 2018</t>
  </si>
  <si>
    <t>NGF 2018</t>
  </si>
  <si>
    <t>GF Pos 2018</t>
  </si>
  <si>
    <t>NGF Pos 2018</t>
  </si>
  <si>
    <t>Positions 2018</t>
  </si>
  <si>
    <t>Summary of 2018 Caboose Operating Amounts (HB/SB 29 Introduced)</t>
  </si>
  <si>
    <t>Revert Criminal Fund balances</t>
  </si>
  <si>
    <t>2016-2018</t>
  </si>
  <si>
    <t>Caboose Bill</t>
  </si>
  <si>
    <t xml:space="preserve">Reverts FY 2017 Criminal Fund balances to the general fund._x000D_
_x000D_
</t>
  </si>
  <si>
    <t>Restore Revolving Fund</t>
  </si>
  <si>
    <t xml:space="preserve">Increases revolving fund appropriation by $500,000._x000D_
_x000D_
</t>
  </si>
  <si>
    <t>Adjust appropriation for the administration of The Local Choice (TLC) Plan</t>
  </si>
  <si>
    <t xml:space="preserve">Adjusts nongeneral fund appropriation provided for the administration of TLC.  This amendment reflects the projected decrease in costs to administer the local health insurance plan. _x000D_
_x000D_
</t>
  </si>
  <si>
    <t>Adjust appropriation for the administration of the state health insurance program</t>
  </si>
  <si>
    <t xml:space="preserve">Adjusts nongeneral fund appropriation for the state health insurance program based on the projected decrease in costs to administer the program._x000D_
_x000D_
</t>
  </si>
  <si>
    <t>Fund Commonwealth of Virginia Campaign (CVC) charitable pledge processing system</t>
  </si>
  <si>
    <t xml:space="preserve">Increases nongeneral fund appropriation to support the cost of a new CVC pledge processing system.  The new pledge processing system will electronically store and recall pledge cards._x000D_
_x000D_
</t>
  </si>
  <si>
    <t>Increase appropriation for Line of Duty Act (LODA) Health Benefits Program</t>
  </si>
  <si>
    <t xml:space="preserve">Increases nongeneral fund appropriation to support the program's claims and administrative costs.   LODA provides premium-free health benefits coverage to certain individuals injured or killed in the line of duty, and to eligible dependents and survivors of these individuals._x000D_
_x000D_
</t>
  </si>
  <si>
    <t>Increase appropriation for the TLC Health Benefits Program</t>
  </si>
  <si>
    <t xml:space="preserve">Increases nongeneral fund appropriation to support claims and administrative costs of the local health insurance program.  TLC is an optional program offering health benefits to employees and retirees, and their dependents, of localities, local school divisions, and other political subdivisions. _x000D_
_x000D_
</t>
  </si>
  <si>
    <t xml:space="preserve">Adjusts the deposit to the Virginia Wine Promotion Fund to reflect increased liter tax revenues attributed to the sale of Virginia wine. This deposit is required by the Code of Virginia._x000D_
_x000D_
</t>
  </si>
  <si>
    <t>Capture savings from updated incentive payment schedules</t>
  </si>
  <si>
    <t xml:space="preserve">Reduces funding for incentive grant programs to align with anticipated payment schedules._x000D_
_x000D_
</t>
  </si>
  <si>
    <t xml:space="preserve">Eliminates funding for deposit to the Pulp, Paper, and Fertilizer Advanced Manufacturing Performance Grant Fund in accordance with the updated payment schedule._x000D_
_x000D_
</t>
  </si>
  <si>
    <t xml:space="preserve">Adjusts funding for the state-supported school breakfast incentive program based on the actual number of meals served during the 2016-2017 school year._x000D_
_x000D_
</t>
  </si>
  <si>
    <t>Adjust state support for the City of Charlottesville based on composite index correction</t>
  </si>
  <si>
    <t xml:space="preserve">Adjusts state support for the City of Charlottesville based on an update to the source data used to calculate the city's 2016-2018 biennium composite index of local ability-to-pay._x000D_
_x000D_
</t>
  </si>
  <si>
    <t xml:space="preserve">Updates the state cost for Direct Aid to Public Education using enrollment projections based on the latest fall membership counts, which are lower than projected._x000D_
_x000D_
</t>
  </si>
  <si>
    <t>Capture unclaimed appropriation from National Board Certified Teacher bonuses</t>
  </si>
  <si>
    <t xml:space="preserve">Adjusts funding for the National Board Certification Program based on the actual number of certified teachers._x000D_
_x000D_
</t>
  </si>
  <si>
    <t>Increase general fund support for driver education</t>
  </si>
  <si>
    <t>Restore fiscal year 2018 appropriation resulting from fiscal year 2017 shortfall</t>
  </si>
  <si>
    <t xml:space="preserve">Restores FY 2018 funds as a result of a FY 2017 shortfall. In FY 2017, an administrative adjustment was processed to transfer funds from FY 2018 to FY 2017 to provide funding necessary to meet the state's obligation for FY 2017 K-12 education payments to school divisions._x000D_
_x000D_
</t>
  </si>
  <si>
    <t xml:space="preserve">Adjusts funding to reflect an increase in the estimate of Lottery proceeds from $546.5 million to $598.5 million in FY 2018._x000D_
_x000D_
</t>
  </si>
  <si>
    <t xml:space="preserve">Adjusts funding for educational programs that are not included in the Standards of Quality. State or federal statutes or regulations mandate most categorical programs. These adjustments update the cost of continuing the current programs with the required data revisions._x000D_
_x000D_
</t>
  </si>
  <si>
    <t xml:space="preserve">Adjusts funding for certain educational programs that are not included in the Standards of Quality. These programs are designed to address educational needs of specific targeted student populations. Funding for these programs is primarily formula-driven and subject to changes in fall membership, participation rates, and test scores._x000D_
_x000D_
</t>
  </si>
  <si>
    <t xml:space="preserve">Updates costs of the Remedial Summer School and English as a Second Language programs to reflect actual participation based on fall 2017 data._x000D_
_x000D_
</t>
  </si>
  <si>
    <t>Adjust aid to locality distribution to reflect updated forecast</t>
  </si>
  <si>
    <t xml:space="preserve">Aligns the appropriation for distributions to localities in accordance with the November 2017 Governor's Advisory Council on Revenue Estimates forecast. This amendment decreases the appropriation for distribution of rolling stock taxes and distributions of Tennessee Valley Authority payments in lieu of taxes._x000D_
_x000D_
</t>
  </si>
  <si>
    <t>Reflect debt service savings</t>
  </si>
  <si>
    <t xml:space="preserve">Captures the net general fund savings due to the refunding of General Obligation, Virginia Public Building Authority, and Virginia College Building Authority Bonds._x000D_
_x000D_
</t>
  </si>
  <si>
    <t>Adjust for caseload and utilization changes</t>
  </si>
  <si>
    <t xml:space="preserve">Accounts for projected balances due to a slightly lower level of growth than projected._x000D_
_x000D_
</t>
  </si>
  <si>
    <t>Adjust FY 2018 Health Care Fund appropriation</t>
  </si>
  <si>
    <t xml:space="preserve">Modifies the appropriation for the Virginia Health Care Fund to reflect the latest revenue estimates. Tobacco tax revenue is projected to fall below the current budget by $9.2 million in FY 2018 based on the Department of Taxation's revised forecast. Conversely, Medicaid recoveries exceed budgeted projections by $21.6 million in FY 2018. The estimates also account for a $28.1 million prior year cash balance carried over from FY 2017. Since the fund is used as state match for Medicaid, any change in revenue to the fund impacts general fund support for Medicaid._x000D_
_x000D_
</t>
  </si>
  <si>
    <t>Fund FY 2018 Family Access to Medical Insurance Security (FAMIS) utilization and inflation</t>
  </si>
  <si>
    <t xml:space="preserve">Adjusts FY 2018 funding for utilization and inflation in the Family Access to Medical Insurance Security (FAMIS) program based on the most recent forecast of expenditures.  Funding assumes that current enhanced federal match (88 percent) is maintained for federal fiscal years 2018._x000D_
_x000D_
</t>
  </si>
  <si>
    <t>Fund FY 2018 Medicaid utilization and inflation</t>
  </si>
  <si>
    <t xml:space="preserve">Provides funding for the FY 2018 cost of Medicaid as estimated in the most recent forecast expenditures._x000D_
_x000D_
</t>
  </si>
  <si>
    <t>Fund FY 2018 medical assistance services for low-income children utilization and inflation</t>
  </si>
  <si>
    <t xml:space="preserve">Adjusts FY 2018 funding for the Commonwealth's Medicaid Children's Health Insurance Program to reflect the latest expenditure forecast. Funding assumes that current enhanced federal match (88 percent) is maintained for federal fiscal years 2018._x000D_
_x000D_
</t>
  </si>
  <si>
    <t>Fund FY 2018 medical services for involuntary mental commitments</t>
  </si>
  <si>
    <t xml:space="preserve">Increases FY 2018 funding for the cost of hospital and physician services for persons subject to an involuntary mental commitment. The most recent forecast of expenditures projects higher costs than previously estimated._x000D_
_x000D_
</t>
  </si>
  <si>
    <t>Fund Medallion 4.0 program mailings</t>
  </si>
  <si>
    <t xml:space="preserve">Covers the one-time printing and mailing costs associated with informing Medicaid members transitioning into the Medallion 4.0 program, of changes in program requirements, assignment processes, and open enrollment periods._x000D_
_x000D_
</t>
  </si>
  <si>
    <t>Increase use of civil money penalty funds in FY 2018</t>
  </si>
  <si>
    <t xml:space="preserve">Appropriates revenue generated from Civil Money Penalties (CMP) to support additional activities as approved by the Centers for Medicare and Medicaid Services.  CMPs are sanctions collected from nursing facilities for being out of compliance with federal long term care requirements.  A portion of these penalties are retained by Virginia to address emergency situations and support activities that benefit nursing facility residents._x000D_
_x000D_
</t>
  </si>
  <si>
    <t xml:space="preserve">Provides funding to cover administrative costs for the Department of Medical Assistance Services to begin the work necessary to expand Medicaid by October 1, 2018._x000D_
_x000D_
</t>
  </si>
  <si>
    <t xml:space="preserve">Restores savings that were inadvertently double counted in Chapter 836, 2017 Acts of Appropriation. _x000D_
_x000D_
</t>
  </si>
  <si>
    <t xml:space="preserve">Funds projected growth in the Early Intervention - Part C caseload. As a participant in the Part C program, the Commonwealth is required to make early intervention services eligible to all eligible children from birth through two years old with developmental delays and disabilities._x000D_
_x000D_
</t>
  </si>
  <si>
    <t xml:space="preserve">Adjusts the appropriation for a $22.4 million federal grant awarded to the Department of Social Services by the U.S Department of Agriculture Food and Nutrition Service in March 2015 for a three-year pilot project ending December 31, 2018._x000D_
_x000D_
</t>
  </si>
  <si>
    <t xml:space="preserve">Appropriates additional federal appropriation to fund anticipated expenditure increases in local staff and operations and supportive costs. _x000D_
_x000D_
</t>
  </si>
  <si>
    <t>Capture anticipated balance in the auxiliary grant program</t>
  </si>
  <si>
    <t xml:space="preserve">Removes $1.8 million of general fund appropriation in the auxiliary grant program based on the latest spending projections.  This strategy will have no impact on clients or services. _x000D_
_x000D_
</t>
  </si>
  <si>
    <t xml:space="preserve">Adds funding to cover the cost of providing foster care and adoption subsidy payments. Based on recent expenditure trends and the impact of child welfare policy changes, this amendment adjusts the appropriation to cover the necessary costs of providing payments to foster care and adoptive families._x000D_
_x000D_
</t>
  </si>
  <si>
    <t>Increase Virginia Birth Father Registry Fund appropriation</t>
  </si>
  <si>
    <t xml:space="preserve">Provides general fund support to avoid significant reductions to child support collection efforts. As Virginia's Temporary Assistance to Needy Families (TANF) caseload continues to decline, so too does the amount of child support collected by the Division of Child Support Enforcement (DCSE). Such a reduction in revenue would have a direct impact on DCSE operations as a portion can be retained and used to draw federal matching dollars ($2 federal for every $1 state). Therefore, the anticipated $3.0 annual revenue shortfall translates into a $9.0 million operating deficit for DCSE. This amendment provides $3.0 million from the general fund to replace lost revenue. A companion amendment provides general fund support in the new biennium._x000D_
_x000D_
</t>
  </si>
  <si>
    <t xml:space="preserve">Reduces general fund appropriation to reflect the Commonwealth's share of the Tangier Island seawall project. The adjustment is based on estimates provided by the Army Corps of Engineers._x000D_
_x000D_
</t>
  </si>
  <si>
    <t xml:space="preserve">Provides funding for increased medical costs for inmates based on updated projections._x000D_
_x000D_
</t>
  </si>
  <si>
    <t>Provide temporary funding of overtime in the controlled substances and forensic biology sections</t>
  </si>
  <si>
    <t xml:space="preserve">Provides overtime funding for forensic scientists in the controlled substances and forensic biology sections to help address case backlogs._x000D_
_x000D_
</t>
  </si>
  <si>
    <t>Adjust Shared Security Center appropriation to reflect additional workload</t>
  </si>
  <si>
    <t xml:space="preserve">Increases the appropriation for the Shared Security Center as a result of additional agencies signing up as customers._x000D_
_x000D_
</t>
  </si>
  <si>
    <t>Provide funding to repay Virginia Enterprise Applications Program working capital advance</t>
  </si>
  <si>
    <t xml:space="preserve">Provides funding to repay a working capital advance owed for costs incurred by the Virginia Enterprise Applications Program. The contract supporting the repayment ended before the working capital advance was fully repaid._x000D_
_x000D_
</t>
  </si>
  <si>
    <t xml:space="preserve">Establishes a line of credit to be used to support operational costs related to the implementation and issuance of REAL ID compliant credentials.  The agency has implemented most requirements and is working on final administration actions to begin issuing compliant cards on October 1, 2018.  Virginians without an acceptable REAL ID compliant credential will not be allowed to enter some federal facilities or board a domestic flight without an alternative credential, such as a passport or other federal identification. _x000D_
_x000D_
</t>
  </si>
  <si>
    <t xml:space="preserve">Amends program appropriation amounts to conform to the final program amounts in the 2018 Virginia Deparmtment Of Transportation budget, as approved by the Commonwealth Transportation Board in June 2017._x000D_
_x000D_
</t>
  </si>
  <si>
    <t>Adjust funding for Line of Duty Act premiums to reflect enrollment changes</t>
  </si>
  <si>
    <t xml:space="preserve">Adjusts funding provided to state agencies to reflect the actual premium charged in 2018._x000D_
_x000D_
</t>
  </si>
  <si>
    <t xml:space="preserve">Adjusts the general fund share of costs for information technology and telecommunications usage by state agencies. The funding reflects the latest agency utilization estimates provided by the Virginia Information Technologies Agency for 2018._x000D_
_x000D_
</t>
  </si>
  <si>
    <t>Appropriate Revenue Cash Reserve amounts</t>
  </si>
  <si>
    <t xml:space="preserve">Provides additional amounts to the Revenue Cash Reserve.  This amounts plus $270.7 million included in a companion amendment to HB/SB 30 brings the total in the Revenue Cash Reserve up to $427.1 million._x000D_
_x000D_
</t>
  </si>
  <si>
    <t xml:space="preserve">Supports the cost of six positions to address the increase in the agency's regulatory workload.  The amendment provides for four positions in the Utility and Railroad Safety Division, one position in the Securities and Retail Franchising Division, and one position in the Bureau of Insurance. _x000D_
_x000D_
</t>
  </si>
  <si>
    <t xml:space="preserve">Allows for the receipt and submission of confidential consumer complaint documents electronically.  The consumer portal will also enhance the electronic payment functionality. _x000D_
_x000D_
</t>
  </si>
  <si>
    <t xml:space="preserve">Implements an enterprise-wide solution pursuant to a third-party assessment. The solution is expected to reduce costs to maintain different reporting tools currently used by the agency._x000D_
_x000D_
</t>
  </si>
  <si>
    <t>Increase appropriation for Technology and Information Security Project</t>
  </si>
  <si>
    <t xml:space="preserve">Provides one-time nongeneral fund appropriation to implement information technology and security features in accordance with the Commonwealth Information Security Standard.  This amendment addresses the findings included in the Auditor of Public Accounts 2016 report._x000D_
_x000D_
</t>
  </si>
  <si>
    <t>Increase appropriation for the replacement of the Clerk's Information System (CIS)</t>
  </si>
  <si>
    <t xml:space="preserve">Funds the replacement of the CIS and improvement and standardization of the agency's business processes.  The project will increase operational efficiency, avoid the costs of maintaining a platform no longer supported by the producer, and support other efficiency initiatives of the agency such as the availability of electronic filing options for businesses._x000D_
_x000D_
</t>
  </si>
  <si>
    <t xml:space="preserve">Funds implementation costs of the final three releases of the Modernization Program. This project is expected to be completed in 2019._x000D_
_x000D_
</t>
  </si>
  <si>
    <t>Filters for 2018 Caboose Operating Summary (HB/SB 29 Introduced)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</si>
</sst>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4" x14ac:knownFonts="1">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9"/>
        <bgColor indexed="64"/>
      </patternFill>
    </fill>
  </fills>
  <borders count="7">
    <border>
      <left/>
      <right/>
      <top/>
      <bottom/>
      <diagonal/>
    </border>
    <border>
      <left style="thick">
        <color theme="9"/>
      </left>
      <right style="thin">
        <color theme="9"/>
      </right>
      <top style="double">
        <color theme="9"/>
      </top>
      <bottom style="thick">
        <color theme="9"/>
      </bottom>
      <diagonal/>
    </border>
    <border>
      <left style="thin">
        <color theme="9"/>
      </left>
      <right style="thin">
        <color theme="9"/>
      </right>
      <top style="double">
        <color theme="9"/>
      </top>
      <bottom style="thick">
        <color theme="9"/>
      </bottom>
      <diagonal/>
    </border>
    <border>
      <left style="thin">
        <color theme="9"/>
      </left>
      <right style="thick">
        <color theme="9"/>
      </right>
      <top style="double">
        <color theme="9"/>
      </top>
      <bottom style="thick">
        <color theme="9"/>
      </bottom>
      <diagonal/>
    </border>
    <border>
      <left style="thick">
        <color theme="9"/>
      </left>
      <right style="thin">
        <color theme="0"/>
      </right>
      <top style="thick">
        <color theme="9"/>
      </top>
      <bottom style="double">
        <color theme="9"/>
      </bottom>
      <diagonal/>
    </border>
    <border>
      <left style="thin">
        <color theme="0"/>
      </left>
      <right style="thin">
        <color theme="0"/>
      </right>
      <top style="thick">
        <color theme="9"/>
      </top>
      <bottom style="double">
        <color theme="9"/>
      </bottom>
      <diagonal/>
    </border>
    <border>
      <left style="thin">
        <color theme="0"/>
      </left>
      <right style="thick">
        <color theme="9"/>
      </right>
      <top style="thick">
        <color theme="9"/>
      </top>
      <bottom style="double">
        <color theme="9"/>
      </bottom>
      <diagonal/>
    </border>
  </borders>
  <cellStyleXfs count="1">
    <xf numFmtId="0" fontId="0" fillId="0" borderId="0"/>
  </cellStyleXfs>
  <cellXfs count="20">
    <xf numFmtId="0" fontId="0" fillId="0" borderId="0" xfId="0"/>
    <xf numFmtId="0" fontId="0" fillId="0" borderId="0" xfId="0" applyNumberFormat="1" applyAlignment="1">
      <alignment vertical="top"/>
    </xf>
    <xf numFmtId="0" fontId="0" fillId="0" borderId="0" xfId="0" applyNumberFormat="1" applyAlignment="1">
      <alignment vertical="top" wrapText="1"/>
    </xf>
    <xf numFmtId="0" fontId="0" fillId="0" borderId="0" xfId="0" applyNumberFormat="1" applyAlignment="1">
      <alignment horizontal="center" vertical="top"/>
    </xf>
    <xf numFmtId="6" fontId="0" fillId="0" borderId="0" xfId="0" applyNumberFormat="1" applyAlignment="1">
      <alignment vertical="top"/>
    </xf>
    <xf numFmtId="4" fontId="0" fillId="0" borderId="0" xfId="0" applyNumberFormat="1" applyAlignment="1">
      <alignment vertical="top"/>
    </xf>
    <xf numFmtId="0" fontId="0" fillId="0" borderId="0" xfId="0" applyNumberFormat="1" applyAlignment="1">
      <alignment horizontal="center" vertical="top" wrapText="1"/>
    </xf>
    <xf numFmtId="0" fontId="2" fillId="0" borderId="0" xfId="0" applyFont="1"/>
    <xf numFmtId="0" fontId="3" fillId="0" borderId="0" xfId="0" applyFont="1"/>
    <xf numFmtId="0" fontId="0" fillId="0" borderId="0" xfId="0" applyFont="1" applyAlignment="1">
      <alignment horizontal="left" indent="1"/>
    </xf>
    <xf numFmtId="0" fontId="2" fillId="0" borderId="0" xfId="0" applyFont="1" applyAlignment="1">
      <alignment horizontal="right" indent="1"/>
    </xf>
    <xf numFmtId="6" fontId="2" fillId="0" borderId="1" xfId="0" applyNumberFormat="1" applyFont="1" applyBorder="1" applyAlignment="1">
      <alignment horizontal="center" vertical="top"/>
    </xf>
    <xf numFmtId="6" fontId="2" fillId="0" borderId="2" xfId="0" applyNumberFormat="1" applyFont="1" applyBorder="1" applyAlignment="1">
      <alignment horizontal="center" vertical="top"/>
    </xf>
    <xf numFmtId="4" fontId="2" fillId="0" borderId="2" xfId="0" applyNumberFormat="1" applyFont="1" applyBorder="1" applyAlignment="1">
      <alignment horizontal="center" vertical="top"/>
    </xf>
    <xf numFmtId="4" fontId="2" fillId="0" borderId="3" xfId="0" applyNumberFormat="1" applyFont="1" applyBorder="1" applyAlignment="1">
      <alignment horizontal="center" vertical="top"/>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6" xfId="0" applyFont="1" applyFill="1" applyBorder="1" applyAlignment="1">
      <alignment horizontal="center" wrapText="1"/>
    </xf>
    <xf numFmtId="6" fontId="0" fillId="0" borderId="0" xfId="0" applyNumberFormat="1"/>
    <xf numFmtId="4" fontId="0" fillId="0" borderId="0" xfId="0" applyNumberFormat="1"/>
  </cellXfs>
  <cellStyles count="1">
    <cellStyle name="Normal" xfId="0" builtinId="0"/>
  </cellStyles>
  <dxfs count="66">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indent="0" justifyLastLine="0" shrinkToFit="0" readingOrder="0"/>
    </dxf>
    <dxf>
      <alignment horizontal="center" vertical="top" textRotation="0" wrapText="1" indent="0" justifyLastLine="0" shrinkToFit="0" readingOrder="0"/>
    </dxf>
    <dxf>
      <fill>
        <patternFill patternType="solid">
          <fgColor theme="9" tint="0.79998168889431442"/>
          <bgColor theme="9" tint="0.79998168889431442"/>
        </patternFill>
      </fill>
    </dxf>
    <dxf>
      <fill>
        <patternFill patternType="solid">
          <fgColor theme="9" tint="0.79998168889431442"/>
          <bgColor theme="9" tint="0.79998168889431442"/>
        </patternFill>
      </fill>
    </dxf>
    <dxf>
      <font>
        <b/>
        <color theme="1"/>
      </font>
    </dxf>
    <dxf>
      <font>
        <b/>
        <color theme="1"/>
      </font>
    </dxf>
    <dxf>
      <font>
        <b/>
        <color theme="1"/>
      </font>
      <border>
        <top style="double">
          <color theme="9"/>
        </top>
      </border>
    </dxf>
    <dxf>
      <font>
        <b/>
        <color theme="0"/>
      </font>
      <fill>
        <patternFill patternType="solid">
          <fgColor theme="9"/>
          <bgColor theme="9"/>
        </patternFill>
      </fill>
    </dxf>
    <dxf>
      <font>
        <color theme="1"/>
      </font>
      <border>
        <left style="thin">
          <color theme="9" tint="0.39997558519241921"/>
        </left>
        <right style="thin">
          <color theme="9" tint="0.39997558519241921"/>
        </right>
        <top style="thin">
          <color theme="9" tint="0.39997558519241921"/>
        </top>
        <bottom style="thin">
          <color theme="9" tint="0.39997558519241921"/>
        </bottom>
        <vertical style="thin">
          <color theme="9" tint="0.39994506668294322"/>
        </vertical>
        <horizontal style="thin">
          <color theme="9" tint="0.39997558519241921"/>
        </horizontal>
      </border>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b/>
        <color theme="1"/>
      </font>
    </dxf>
    <dxf>
      <font>
        <b/>
        <color theme="1"/>
      </font>
    </dxf>
    <dxf>
      <font>
        <b/>
        <color theme="1"/>
      </font>
      <border>
        <top style="double">
          <color theme="8"/>
        </top>
      </border>
    </dxf>
    <dxf>
      <font>
        <b/>
        <color theme="0"/>
      </font>
      <fill>
        <patternFill patternType="solid">
          <fgColor theme="8"/>
          <bgColor theme="8"/>
        </patternFill>
      </fill>
    </dxf>
    <dxf>
      <font>
        <color theme="1"/>
      </font>
      <border>
        <left style="thin">
          <color theme="8" tint="0.39997558519241921"/>
        </left>
        <right style="thin">
          <color theme="8" tint="0.39997558519241921"/>
        </right>
        <top style="thin">
          <color theme="8" tint="0.39997558519241921"/>
        </top>
        <bottom style="thin">
          <color theme="8" tint="0.39997558519241921"/>
        </bottom>
        <vertical style="thin">
          <color theme="8" tint="0.39994506668294322"/>
        </vertical>
        <horizontal style="thin">
          <color theme="8" tint="0.39997558519241921"/>
        </horizontal>
      </border>
    </dxf>
    <dxf>
      <font>
        <b/>
        <color theme="1"/>
      </font>
      <border>
        <bottom style="thin">
          <color theme="9"/>
        </bottom>
        <vertical/>
        <horizontal/>
      </border>
    </dxf>
    <dxf>
      <font>
        <sz val="10"/>
        <color theme="1"/>
      </font>
      <border>
        <left style="thin">
          <color theme="9"/>
        </left>
        <right style="thin">
          <color theme="9"/>
        </right>
        <top style="thin">
          <color theme="9"/>
        </top>
        <bottom style="thin">
          <color theme="9"/>
        </bottom>
        <vertical/>
        <horizontal/>
      </border>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s>
  <tableStyles count="4" defaultTableStyle="TableStyleMedium2" defaultPivotStyle="PivotStyleLight16">
    <tableStyle name="SlicerStyleDark1 2" pivot="0" table="0" count="10">
      <tableStyleElement type="wholeTable" dxfId="65"/>
      <tableStyleElement type="headerRow" dxfId="64"/>
    </tableStyle>
    <tableStyle name="SlicerStyleDark6 2" pivot="0" table="0" count="10">
      <tableStyleElement type="wholeTable" dxfId="63"/>
      <tableStyleElement type="headerRow" dxfId="62"/>
    </tableStyle>
    <tableStyle name="TableStyleMedium6 2" pivot="0" count="7">
      <tableStyleElement type="wholeTable" dxfId="61"/>
      <tableStyleElement type="headerRow" dxfId="60"/>
      <tableStyleElement type="totalRow" dxfId="59"/>
      <tableStyleElement type="firstColumn" dxfId="58"/>
      <tableStyleElement type="lastColumn" dxfId="57"/>
      <tableStyleElement type="firstRowStripe" dxfId="56"/>
      <tableStyleElement type="firstColumnStripe" dxfId="55"/>
    </tableStyle>
    <tableStyle name="TableStyleMedium7 2" pivot="0" count="7">
      <tableStyleElement type="wholeTable" dxfId="54"/>
      <tableStyleElement type="headerRow" dxfId="53"/>
      <tableStyleElement type="totalRow" dxfId="52"/>
      <tableStyleElement type="firstColumn" dxfId="51"/>
      <tableStyleElement type="lastColumn" dxfId="50"/>
      <tableStyleElement type="firstRowStripe" dxfId="49"/>
      <tableStyleElement type="firstColumnStripe" dxfId="48"/>
    </tableStyle>
  </tableStyles>
  <extLst>
    <ext xmlns:x14="http://schemas.microsoft.com/office/spreadsheetml/2009/9/main" uri="{46F421CA-312F-682f-3DD2-61675219B42D}">
      <x14:dxfs count="16">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9" tint="-0.249977111117893"/>
          </font>
          <fill>
            <patternFill patternType="solid">
              <fgColor theme="9" tint="0.59999389629810485"/>
              <bgColor theme="9" tint="0.59999389629810485"/>
            </patternFill>
          </fill>
          <border>
            <left style="thin">
              <color theme="9" tint="0.59999389629810485"/>
            </left>
            <right style="thin">
              <color theme="9" tint="0.59999389629810485"/>
            </right>
            <top style="thin">
              <color theme="9" tint="0.59999389629810485"/>
            </top>
            <bottom style="thin">
              <color theme="9" tint="0.59999389629810485"/>
            </bottom>
            <vertical/>
            <horizontal/>
          </border>
        </dxf>
        <dxf>
          <font>
            <color theme="0"/>
          </font>
          <fill>
            <patternFill patternType="solid">
              <fgColor theme="9"/>
              <bgColor theme="9"/>
            </patternFill>
          </fill>
          <border>
            <left style="thin">
              <color theme="9"/>
            </left>
            <right style="thin">
              <color theme="9"/>
            </right>
            <top style="thin">
              <color theme="9"/>
            </top>
            <bottom style="thin">
              <color theme="9"/>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Dark6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microsoft.com/office/2007/relationships/slicerCache" Target="slicerCaches/slicerCache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microsoft.com/office/2007/relationships/slicerCache" Target="slicerCaches/slicerCache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19049</xdr:colOff>
      <xdr:row>2</xdr:row>
      <xdr:rowOff>114297</xdr:rowOff>
    </xdr:from>
    <xdr:to>
      <xdr:col>4</xdr:col>
      <xdr:colOff>814388</xdr:colOff>
      <xdr:row>13</xdr:row>
      <xdr:rowOff>161922</xdr:rowOff>
    </xdr:to>
    <mc:AlternateContent xmlns:mc="http://schemas.openxmlformats.org/markup-compatibility/2006" xmlns:sle15="http://schemas.microsoft.com/office/drawing/2012/slicer">
      <mc:Choice Requires="sle15">
        <xdr:graphicFrame macro="">
          <xdr:nvGraphicFramePr>
            <xdr:cNvPr id="2" name="Secretarial Area"/>
            <xdr:cNvGraphicFramePr/>
          </xdr:nvGraphicFramePr>
          <xdr:xfrm>
            <a:off x="0" y="0"/>
            <a:ext cx="0" cy="0"/>
          </xdr:xfrm>
          <a:graphic>
            <a:graphicData uri="http://schemas.microsoft.com/office/drawing/2010/slicer">
              <sle:slicer xmlns:sle="http://schemas.microsoft.com/office/drawing/2010/slicer" name="Secretarial Area"/>
            </a:graphicData>
          </a:graphic>
        </xdr:graphicFrame>
      </mc:Choice>
      <mc:Fallback xmlns="">
        <xdr:sp macro="" textlink="">
          <xdr:nvSpPr>
            <xdr:cNvPr id="0" name=""/>
            <xdr:cNvSpPr>
              <a:spLocks noTextEdit="1"/>
            </xdr:cNvSpPr>
          </xdr:nvSpPr>
          <xdr:spPr>
            <a:xfrm>
              <a:off x="133349" y="476247"/>
              <a:ext cx="3776664" cy="20383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947736</xdr:colOff>
      <xdr:row>2</xdr:row>
      <xdr:rowOff>114296</xdr:rowOff>
    </xdr:from>
    <xdr:to>
      <xdr:col>14</xdr:col>
      <xdr:colOff>466724</xdr:colOff>
      <xdr:row>18</xdr:row>
      <xdr:rowOff>161921</xdr:rowOff>
    </xdr:to>
    <mc:AlternateContent xmlns:mc="http://schemas.openxmlformats.org/markup-compatibility/2006" xmlns:sle15="http://schemas.microsoft.com/office/drawing/2012/slicer">
      <mc:Choice Requires="sle15">
        <xdr:graphicFrame macro="">
          <xdr:nvGraphicFramePr>
            <xdr:cNvPr id="3" name="Agency"/>
            <xdr:cNvGraphicFramePr/>
          </xdr:nvGraphicFramePr>
          <xdr:xfrm>
            <a:off x="0" y="0"/>
            <a:ext cx="0" cy="0"/>
          </xdr:xfrm>
          <a:graphic>
            <a:graphicData uri="http://schemas.microsoft.com/office/drawing/2010/slicer">
              <sle:slicer xmlns:sle="http://schemas.microsoft.com/office/drawing/2010/slicer" name="Agency"/>
            </a:graphicData>
          </a:graphic>
        </xdr:graphicFrame>
      </mc:Choice>
      <mc:Fallback xmlns="">
        <xdr:sp macro="" textlink="">
          <xdr:nvSpPr>
            <xdr:cNvPr id="0" name=""/>
            <xdr:cNvSpPr>
              <a:spLocks noTextEdit="1"/>
            </xdr:cNvSpPr>
          </xdr:nvSpPr>
          <xdr:spPr>
            <a:xfrm>
              <a:off x="4090986" y="476246"/>
              <a:ext cx="7700963" cy="29432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xdr:from>
      <xdr:col>1</xdr:col>
      <xdr:colOff>0</xdr:colOff>
      <xdr:row>24</xdr:row>
      <xdr:rowOff>13096</xdr:rowOff>
    </xdr:from>
    <xdr:to>
      <xdr:col>8</xdr:col>
      <xdr:colOff>209550</xdr:colOff>
      <xdr:row>34</xdr:row>
      <xdr:rowOff>19050</xdr:rowOff>
    </xdr:to>
    <xdr:sp macro="" textlink="">
      <xdr:nvSpPr>
        <xdr:cNvPr id="5" name="TextBox 4"/>
        <xdr:cNvSpPr txBox="1"/>
      </xdr:nvSpPr>
      <xdr:spPr>
        <a:xfrm>
          <a:off x="104775" y="4832746"/>
          <a:ext cx="6981825" cy="19109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Filter Instructions</a:t>
          </a:r>
        </a:p>
        <a:p>
          <a:endParaRPr lang="en-US" sz="1100" b="1" u="sng"/>
        </a:p>
        <a:p>
          <a:r>
            <a:rPr lang="en-US" sz="1100" b="0" u="none"/>
            <a:t>- To</a:t>
          </a:r>
          <a:r>
            <a:rPr lang="en-US" sz="1100" b="0" u="none" baseline="0"/>
            <a:t> filter the data on the 2018 Caboose Summary tab, select items on the Filter tab.  </a:t>
          </a:r>
        </a:p>
        <a:p>
          <a:endParaRPr lang="en-US" sz="1100" b="0" u="none" baseline="0"/>
        </a:p>
        <a:p>
          <a:r>
            <a:rPr lang="en-US" sz="1100" b="0" u="none" baseline="0"/>
            <a:t>- To clear filters for a specific category, click the filter button in the upper right corner of the slicer box: </a:t>
          </a:r>
        </a:p>
        <a:p>
          <a:endParaRPr lang="en-US" sz="1100" b="0" u="none" baseline="0"/>
        </a:p>
        <a:p>
          <a:r>
            <a:rPr lang="en-US" sz="1100" b="0" u="none" baseline="0"/>
            <a:t>- To mult-select items, hold the "Ctrl" key as you select items. </a:t>
          </a:r>
        </a:p>
        <a:p>
          <a:endParaRPr lang="en-US" sz="1100" b="0" u="none" baseline="0"/>
        </a:p>
        <a:p>
          <a:r>
            <a:rPr lang="en-US" sz="1100" b="0" u="none" baseline="0"/>
            <a:t>- Click the 2018 Caboose Summary tab to view filtered information</a:t>
          </a:r>
        </a:p>
        <a:p>
          <a:endParaRPr lang="en-US" sz="1100" b="0" u="none"/>
        </a:p>
      </xdr:txBody>
    </xdr:sp>
    <xdr:clientData/>
  </xdr:twoCellAnchor>
  <xdr:twoCellAnchor editAs="oneCell">
    <xdr:from>
      <xdr:col>7</xdr:col>
      <xdr:colOff>39294</xdr:colOff>
      <xdr:row>27</xdr:row>
      <xdr:rowOff>117453</xdr:rowOff>
    </xdr:from>
    <xdr:to>
      <xdr:col>7</xdr:col>
      <xdr:colOff>323850</xdr:colOff>
      <xdr:row>29</xdr:row>
      <xdr:rowOff>50955</xdr:rowOff>
    </xdr:to>
    <xdr:pic>
      <xdr:nvPicPr>
        <xdr:cNvPr id="6" name="Picture 5"/>
        <xdr:cNvPicPr>
          <a:picLocks noChangeAspect="1"/>
        </xdr:cNvPicPr>
      </xdr:nvPicPr>
      <xdr:blipFill>
        <a:blip xmlns:r="http://schemas.openxmlformats.org/officeDocument/2006/relationships" r:embed="rId1"/>
        <a:stretch>
          <a:fillRect/>
        </a:stretch>
      </xdr:blipFill>
      <xdr:spPr>
        <a:xfrm>
          <a:off x="6049569" y="5508603"/>
          <a:ext cx="284556" cy="314502"/>
        </a:xfrm>
        <a:prstGeom prst="rect">
          <a:avLst/>
        </a:prstGeom>
      </xdr:spPr>
    </xdr:pic>
    <xdr:clientData/>
  </xdr:twoCellAnchor>
</xdr:wsDr>
</file>

<file path=xl/queryTables/queryTable1.xml><?xml version="1.0" encoding="utf-8"?>
<queryTable xmlns="http://schemas.openxmlformats.org/spreadsheetml/2006/main" name="ExternalData_1" adjustColumnWidth="0" connectionId="1" autoFormatId="16" applyNumberFormats="0" applyBorderFormats="0" applyFontFormats="1" applyPatternFormats="1" applyAlignmentFormats="0" applyWidthHeightFormats="0">
  <queryTableRefresh nextId="36">
    <queryTableFields count="23">
      <queryTableField id="1" name="Secretarial Area" tableColumnId="51"/>
      <queryTableField id="2" name="Sec Area Sort" tableColumnId="52"/>
      <queryTableField id="3" name="Agency Code" tableColumnId="53"/>
      <queryTableField id="4" name="Agency Name" tableColumnId="54"/>
      <queryTableField id="5" name="Agency" tableColumnId="55"/>
      <queryTableField id="6" name="Agency Sort" tableColumnId="56"/>
      <queryTableField id="7" name="Budget Change Type" tableColumnId="57"/>
      <queryTableField id="8" name="Change Type Sort" tableColumnId="58"/>
      <queryTableField id="9" name="Title" tableColumnId="59"/>
      <queryTableField id="11" name="Biennium" tableColumnId="61"/>
      <queryTableField id="12" name="Budget Round" tableColumnId="62"/>
      <queryTableField id="14" name="Request Type Group" tableColumnId="64"/>
      <queryTableField id="15" name="Description" tableColumnId="65"/>
      <queryTableField id="26" name="GF 2017" tableColumnId="1"/>
      <queryTableField id="27" name="GF 2018" tableColumnId="2"/>
      <queryTableField id="28" name="NGF 2017" tableColumnId="3"/>
      <queryTableField id="29" name="NGF 2018" tableColumnId="4"/>
      <queryTableField id="30" name="GF Pos 2017" tableColumnId="5"/>
      <queryTableField id="31" name="NGF Pos 2017" tableColumnId="6"/>
      <queryTableField id="32" name="Positions 2017" tableColumnId="7"/>
      <queryTableField id="33" name="GF Pos 2018" tableColumnId="8"/>
      <queryTableField id="34" name="NGF Pos 2018" tableColumnId="9"/>
      <queryTableField id="35" name="Positions 2018" tableColumnId="10"/>
    </queryTableFields>
    <queryTableDeletedFields count="2">
      <deletedField name="Refreshed"/>
      <deletedField name="Index"/>
    </queryTableDeleted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ecretarial_Area" sourceName="Secretarial Area">
  <extLst>
    <x:ext xmlns:x15="http://schemas.microsoft.com/office/spreadsheetml/2010/11/main" uri="{2F2917AC-EB37-4324-AD4E-5DD8C200BD13}">
      <x15:tableSlicerCache tableId="7" column="5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Agency" sourceName="Agency">
  <extLst>
    <x:ext xmlns:x15="http://schemas.microsoft.com/office/spreadsheetml/2010/11/main" uri="{2F2917AC-EB37-4324-AD4E-5DD8C200BD13}">
      <x15:tableSlicerCache tableId="7" column="55"/>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ecretarial Area" cache="Slicer_Secretarial_Area" caption="Secretarial Area" columnCount="2" style="SlicerStyleDark6 2" rowHeight="182880"/>
  <slicer name="Agency" cache="Slicer_Agency" caption="Agency" columnCount="2" style="SlicerStyleDark6 2" rowHeight="18288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7" name="SummaryOutput" displayName="SummaryOutput" ref="A3:W71" tableType="queryTable" totalsRowCount="1" headerRowDxfId="47" dataDxfId="46">
  <autoFilter ref="A3:W70"/>
  <sortState ref="A4:Y70">
    <sortCondition ref="B4:B2087"/>
    <sortCondition ref="F4:F2087"/>
    <sortCondition ref="H4:H2087"/>
    <sortCondition ref="I4:I2087"/>
  </sortState>
  <tableColumns count="23">
    <tableColumn id="51" uniqueName="51" name="Secretarial Area" totalsRowLabel="Total" queryTableFieldId="1" dataDxfId="45" totalsRowDxfId="44"/>
    <tableColumn id="52" uniqueName="52" name="Sec Area Sort" queryTableFieldId="2" dataDxfId="43" totalsRowDxfId="42"/>
    <tableColumn id="53" uniqueName="53" name="Agency Code" queryTableFieldId="3" dataDxfId="41" totalsRowDxfId="40"/>
    <tableColumn id="54" uniqueName="54" name="Agency Name" queryTableFieldId="4" dataDxfId="39" totalsRowDxfId="38"/>
    <tableColumn id="55" uniqueName="55" name="Agency" queryTableFieldId="5" dataDxfId="37" totalsRowDxfId="36"/>
    <tableColumn id="56" uniqueName="56" name="Agency Sort" queryTableFieldId="6" dataDxfId="35" totalsRowDxfId="34"/>
    <tableColumn id="57" uniqueName="57" name="Budget Change Type" queryTableFieldId="7" dataDxfId="33" totalsRowDxfId="32"/>
    <tableColumn id="58" uniqueName="58" name="Change Type Sort" queryTableFieldId="8" dataDxfId="31" totalsRowDxfId="30"/>
    <tableColumn id="59" uniqueName="59" name="Title" queryTableFieldId="9" dataDxfId="29" totalsRowDxfId="28"/>
    <tableColumn id="61" uniqueName="61" name="Biennium" queryTableFieldId="11" dataDxfId="27" totalsRowDxfId="26"/>
    <tableColumn id="62" uniqueName="62" name="Budget Round" queryTableFieldId="12" dataDxfId="25" totalsRowDxfId="24"/>
    <tableColumn id="64" uniqueName="64" name="Request Type Group" queryTableFieldId="14" dataDxfId="23" totalsRowDxfId="22"/>
    <tableColumn id="65" uniqueName="65" name="Description" queryTableFieldId="15" dataDxfId="21" totalsRowDxfId="20"/>
    <tableColumn id="1" uniqueName="1" name="GF 2017" totalsRowFunction="sum" queryTableFieldId="26" dataDxfId="19" totalsRowDxfId="18"/>
    <tableColumn id="2" uniqueName="2" name="GF 2018" totalsRowFunction="sum" queryTableFieldId="27" dataDxfId="17" totalsRowDxfId="16"/>
    <tableColumn id="3" uniqueName="3" name="NGF 2017" totalsRowFunction="sum" queryTableFieldId="28" dataDxfId="15" totalsRowDxfId="14"/>
    <tableColumn id="4" uniqueName="4" name="NGF 2018" totalsRowFunction="sum" queryTableFieldId="29" dataDxfId="13" totalsRowDxfId="12"/>
    <tableColumn id="5" uniqueName="5" name="GF Pos 2017" totalsRowFunction="sum" queryTableFieldId="30" dataDxfId="11" totalsRowDxfId="10"/>
    <tableColumn id="6" uniqueName="6" name="NGF Pos 2017" totalsRowFunction="sum" queryTableFieldId="31" dataDxfId="9" totalsRowDxfId="8"/>
    <tableColumn id="7" uniqueName="7" name="Positions 2017" totalsRowFunction="sum" queryTableFieldId="32" dataDxfId="7" totalsRowDxfId="6"/>
    <tableColumn id="8" uniqueName="8" name="GF Pos 2018" totalsRowFunction="sum" queryTableFieldId="33" dataDxfId="5" totalsRowDxfId="4"/>
    <tableColumn id="9" uniqueName="9" name="NGF Pos 2018" totalsRowFunction="sum" queryTableFieldId="34" dataDxfId="3" totalsRowDxfId="2"/>
    <tableColumn id="10" uniqueName="10" name="Positions 2018" totalsRowFunction="sum" queryTableFieldId="35" dataDxfId="1" totalsRowDxfId="0"/>
  </tableColumns>
  <tableStyleInfo name="TableStyleMedium7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8"/>
  <sheetViews>
    <sheetView showGridLines="0" tabSelected="1" zoomScaleNormal="100" zoomScaleSheetLayoutView="100" workbookViewId="0">
      <selection activeCell="C18" sqref="C18"/>
    </sheetView>
  </sheetViews>
  <sheetFormatPr defaultRowHeight="15" x14ac:dyDescent="0.25"/>
  <cols>
    <col min="1" max="1" width="1.5703125" customWidth="1"/>
    <col min="2" max="2" width="17.140625" customWidth="1"/>
    <col min="4" max="7" width="15.5703125" bestFit="1" customWidth="1"/>
    <col min="8" max="12" width="9.85546875" customWidth="1"/>
    <col min="13" max="13" width="10.140625" customWidth="1"/>
  </cols>
  <sheetData>
    <row r="1" spans="2:2" x14ac:dyDescent="0.25">
      <c r="B1" s="7" t="s">
        <v>254</v>
      </c>
    </row>
    <row r="2" spans="2:2" x14ac:dyDescent="0.25">
      <c r="B2" s="9" t="s">
        <v>156</v>
      </c>
    </row>
    <row r="20" spans="3:13" ht="15.75" thickBot="1" x14ac:dyDescent="0.3"/>
    <row r="21" spans="3:13" ht="31.5" thickTop="1" thickBot="1" x14ac:dyDescent="0.3">
      <c r="D21" s="15" t="s">
        <v>157</v>
      </c>
      <c r="E21" s="16" t="s">
        <v>162</v>
      </c>
      <c r="F21" s="16" t="s">
        <v>158</v>
      </c>
      <c r="G21" s="16" t="s">
        <v>163</v>
      </c>
      <c r="H21" s="16" t="s">
        <v>159</v>
      </c>
      <c r="I21" s="16" t="s">
        <v>160</v>
      </c>
      <c r="J21" s="16" t="s">
        <v>161</v>
      </c>
      <c r="K21" s="16" t="s">
        <v>164</v>
      </c>
      <c r="L21" s="16" t="s">
        <v>165</v>
      </c>
      <c r="M21" s="17" t="s">
        <v>166</v>
      </c>
    </row>
    <row r="22" spans="3:13" ht="16.5" thickTop="1" thickBot="1" x14ac:dyDescent="0.3">
      <c r="C22" s="10" t="s">
        <v>155</v>
      </c>
      <c r="D22" s="11">
        <f>SUBTOTAL(109,SummaryOutput[GF 2017])</f>
        <v>0</v>
      </c>
      <c r="E22" s="12">
        <f>SUBTOTAL(109,SummaryOutput[GF 2018])</f>
        <v>101226340</v>
      </c>
      <c r="F22" s="12">
        <f>SUBTOTAL(109,SummaryOutput[NGF 2017])</f>
        <v>0</v>
      </c>
      <c r="G22" s="12">
        <f>SUBTOTAL(109,SummaryOutput[NGF 2018])</f>
        <v>569397866</v>
      </c>
      <c r="H22" s="13">
        <f>SUBTOTAL(109,SummaryOutput[GF Pos 2017])</f>
        <v>0</v>
      </c>
      <c r="I22" s="13">
        <f>SUBTOTAL(109,SummaryOutput[NGF Pos 2017])</f>
        <v>0</v>
      </c>
      <c r="J22" s="13">
        <f>SUBTOTAL(109,SummaryOutput[Positions 2017])</f>
        <v>0</v>
      </c>
      <c r="K22" s="13">
        <f>SUBTOTAL(109,SummaryOutput[GF Pos 2018])</f>
        <v>78</v>
      </c>
      <c r="L22" s="13">
        <f>SUBTOTAL(109,SummaryOutput[NGF Pos 2018])</f>
        <v>-27</v>
      </c>
      <c r="M22" s="14">
        <f>SUBTOTAL(109,SummaryOutput[Positions 2018])</f>
        <v>51</v>
      </c>
    </row>
    <row r="23" spans="3:13" ht="15.75" thickTop="1" x14ac:dyDescent="0.25"/>
    <row r="36" spans="8:11" x14ac:dyDescent="0.25">
      <c r="H36" s="18"/>
      <c r="I36" s="18"/>
      <c r="J36" s="18"/>
      <c r="K36" s="19"/>
    </row>
    <row r="37" spans="8:11" x14ac:dyDescent="0.25">
      <c r="H37" s="18"/>
      <c r="I37" s="18"/>
      <c r="J37" s="18"/>
      <c r="K37" s="19"/>
    </row>
    <row r="38" spans="8:11" x14ac:dyDescent="0.25">
      <c r="H38" s="18"/>
      <c r="I38" s="18"/>
      <c r="J38" s="18"/>
      <c r="K38" s="19"/>
    </row>
  </sheetData>
  <pageMargins left="0.7" right="0.7" top="0.75" bottom="0.75" header="0.3" footer="0.3"/>
  <pageSetup orientation="portrait" r:id="rId1"/>
  <drawing r:id="rId2"/>
  <extLs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1"/>
  <sheetViews>
    <sheetView showGridLines="0" workbookViewId="0">
      <pane xSplit="12" ySplit="3" topLeftCell="M4" activePane="bottomRight" state="frozen"/>
      <selection pane="topRight" activeCell="O1" sqref="O1"/>
      <selection pane="bottomLeft" activeCell="A5" sqref="A5"/>
      <selection pane="bottomRight" activeCell="A3" sqref="A3"/>
    </sheetView>
  </sheetViews>
  <sheetFormatPr defaultRowHeight="15" x14ac:dyDescent="0.25"/>
  <cols>
    <col min="1" max="1" width="16.42578125" customWidth="1"/>
    <col min="2" max="2" width="13.7109375" hidden="1" customWidth="1"/>
    <col min="3" max="3" width="13.42578125" hidden="1" customWidth="1"/>
    <col min="4" max="4" width="33.5703125" hidden="1" customWidth="1"/>
    <col min="5" max="5" width="22.42578125" customWidth="1"/>
    <col min="6" max="6" width="12.7109375" hidden="1" customWidth="1"/>
    <col min="7" max="7" width="16.42578125" customWidth="1"/>
    <col min="8" max="8" width="17.140625" hidden="1" customWidth="1"/>
    <col min="9" max="9" width="30.85546875" customWidth="1"/>
    <col min="10" max="10" width="10.7109375" hidden="1" customWidth="1"/>
    <col min="11" max="11" width="14.5703125" hidden="1" customWidth="1"/>
    <col min="12" max="12" width="20.140625" hidden="1" customWidth="1"/>
    <col min="13" max="13" width="44.42578125" customWidth="1"/>
    <col min="14" max="14" width="17.7109375" hidden="1" customWidth="1"/>
    <col min="15" max="15" width="17.7109375" customWidth="1"/>
    <col min="16" max="16" width="17.7109375" hidden="1" customWidth="1"/>
    <col min="17" max="17" width="17.7109375" customWidth="1"/>
    <col min="18" max="20" width="12.42578125" hidden="1" customWidth="1"/>
    <col min="21" max="23" width="12.42578125" customWidth="1"/>
    <col min="24" max="27" width="14.85546875" bestFit="1" customWidth="1"/>
    <col min="28" max="29" width="11.140625" hidden="1" customWidth="1"/>
    <col min="30" max="30" width="11.140625" customWidth="1"/>
    <col min="31" max="32" width="11.140625" hidden="1" customWidth="1"/>
    <col min="33" max="33" width="11.140625" customWidth="1"/>
  </cols>
  <sheetData>
    <row r="1" spans="1:23" ht="15.75" x14ac:dyDescent="0.25">
      <c r="A1" s="8" t="s">
        <v>167</v>
      </c>
    </row>
    <row r="2" spans="1:23" ht="6" customHeight="1" x14ac:dyDescent="0.25"/>
    <row r="3" spans="1:23" ht="30" x14ac:dyDescent="0.25">
      <c r="A3" s="6" t="s">
        <v>154</v>
      </c>
      <c r="B3" s="6" t="s">
        <v>119</v>
      </c>
      <c r="C3" s="6" t="s">
        <v>147</v>
      </c>
      <c r="D3" s="6" t="s">
        <v>148</v>
      </c>
      <c r="E3" s="6" t="s">
        <v>120</v>
      </c>
      <c r="F3" s="6" t="s">
        <v>149</v>
      </c>
      <c r="G3" s="6" t="s">
        <v>114</v>
      </c>
      <c r="H3" s="6" t="s">
        <v>115</v>
      </c>
      <c r="I3" s="6" t="s">
        <v>150</v>
      </c>
      <c r="J3" s="6" t="s">
        <v>151</v>
      </c>
      <c r="K3" s="6" t="s">
        <v>152</v>
      </c>
      <c r="L3" s="6" t="s">
        <v>153</v>
      </c>
      <c r="M3" s="6" t="s">
        <v>121</v>
      </c>
      <c r="N3" s="6" t="s">
        <v>157</v>
      </c>
      <c r="O3" s="6" t="s">
        <v>162</v>
      </c>
      <c r="P3" s="6" t="s">
        <v>158</v>
      </c>
      <c r="Q3" s="6" t="s">
        <v>163</v>
      </c>
      <c r="R3" s="6" t="s">
        <v>159</v>
      </c>
      <c r="S3" s="6" t="s">
        <v>160</v>
      </c>
      <c r="T3" s="6" t="s">
        <v>161</v>
      </c>
      <c r="U3" s="6" t="s">
        <v>164</v>
      </c>
      <c r="V3" s="6" t="s">
        <v>165</v>
      </c>
      <c r="W3" s="6" t="s">
        <v>166</v>
      </c>
    </row>
    <row r="4" spans="1:23" ht="60" x14ac:dyDescent="0.25">
      <c r="A4" s="2" t="s">
        <v>0</v>
      </c>
      <c r="B4" s="3">
        <v>2</v>
      </c>
      <c r="C4" s="3">
        <v>104</v>
      </c>
      <c r="D4" s="1" t="s">
        <v>2</v>
      </c>
      <c r="E4" s="2" t="s">
        <v>122</v>
      </c>
      <c r="F4" s="3" t="s">
        <v>1</v>
      </c>
      <c r="G4" s="2" t="s">
        <v>117</v>
      </c>
      <c r="H4" s="3" t="s">
        <v>96</v>
      </c>
      <c r="I4" s="2" t="s">
        <v>168</v>
      </c>
      <c r="J4" s="1" t="s">
        <v>169</v>
      </c>
      <c r="K4" s="1" t="s">
        <v>170</v>
      </c>
      <c r="L4" s="1" t="s">
        <v>116</v>
      </c>
      <c r="M4" s="2" t="s">
        <v>171</v>
      </c>
      <c r="N4" s="4">
        <v>0</v>
      </c>
      <c r="O4" s="4">
        <v>0</v>
      </c>
      <c r="P4" s="4">
        <v>0</v>
      </c>
      <c r="Q4" s="4">
        <v>0</v>
      </c>
      <c r="R4" s="5">
        <v>0</v>
      </c>
      <c r="S4" s="5">
        <v>0</v>
      </c>
      <c r="T4" s="5">
        <v>0</v>
      </c>
      <c r="U4" s="5">
        <v>0</v>
      </c>
      <c r="V4" s="5">
        <v>0</v>
      </c>
      <c r="W4" s="5">
        <v>0</v>
      </c>
    </row>
    <row r="5" spans="1:23" ht="60" x14ac:dyDescent="0.25">
      <c r="A5" s="2" t="s">
        <v>3</v>
      </c>
      <c r="B5" s="3">
        <v>3</v>
      </c>
      <c r="C5" s="3">
        <v>141</v>
      </c>
      <c r="D5" s="1" t="s">
        <v>5</v>
      </c>
      <c r="E5" s="2" t="s">
        <v>123</v>
      </c>
      <c r="F5" s="3" t="s">
        <v>4</v>
      </c>
      <c r="G5" s="2" t="s">
        <v>117</v>
      </c>
      <c r="H5" s="3" t="s">
        <v>96</v>
      </c>
      <c r="I5" s="2" t="s">
        <v>172</v>
      </c>
      <c r="J5" s="1" t="s">
        <v>169</v>
      </c>
      <c r="K5" s="1" t="s">
        <v>170</v>
      </c>
      <c r="L5" s="1" t="s">
        <v>116</v>
      </c>
      <c r="M5" s="2" t="s">
        <v>173</v>
      </c>
      <c r="N5" s="4">
        <v>0</v>
      </c>
      <c r="O5" s="4">
        <v>0</v>
      </c>
      <c r="P5" s="4">
        <v>0</v>
      </c>
      <c r="Q5" s="4">
        <v>500000</v>
      </c>
      <c r="R5" s="5">
        <v>0</v>
      </c>
      <c r="S5" s="5">
        <v>0</v>
      </c>
      <c r="T5" s="5">
        <v>0</v>
      </c>
      <c r="U5" s="5">
        <v>0</v>
      </c>
      <c r="V5" s="5">
        <v>0</v>
      </c>
      <c r="W5" s="5">
        <v>0</v>
      </c>
    </row>
    <row r="6" spans="1:23" ht="60" x14ac:dyDescent="0.25">
      <c r="A6" s="2" t="s">
        <v>6</v>
      </c>
      <c r="B6" s="3">
        <v>4</v>
      </c>
      <c r="C6" s="3">
        <v>157</v>
      </c>
      <c r="D6" s="1" t="s">
        <v>8</v>
      </c>
      <c r="E6" s="2" t="s">
        <v>124</v>
      </c>
      <c r="F6" s="3" t="s">
        <v>7</v>
      </c>
      <c r="G6" s="2" t="s">
        <v>117</v>
      </c>
      <c r="H6" s="3" t="s">
        <v>96</v>
      </c>
      <c r="I6" s="2" t="s">
        <v>9</v>
      </c>
      <c r="J6" s="1" t="s">
        <v>169</v>
      </c>
      <c r="K6" s="1" t="s">
        <v>170</v>
      </c>
      <c r="L6" s="1" t="s">
        <v>116</v>
      </c>
      <c r="M6" s="2" t="s">
        <v>10</v>
      </c>
      <c r="N6" s="4">
        <v>0</v>
      </c>
      <c r="O6" s="4">
        <v>-1146867</v>
      </c>
      <c r="P6" s="4">
        <v>0</v>
      </c>
      <c r="Q6" s="4">
        <v>0</v>
      </c>
      <c r="R6" s="5">
        <v>0</v>
      </c>
      <c r="S6" s="5">
        <v>0</v>
      </c>
      <c r="T6" s="5">
        <v>0</v>
      </c>
      <c r="U6" s="5">
        <v>0</v>
      </c>
      <c r="V6" s="5">
        <v>0</v>
      </c>
      <c r="W6" s="5">
        <v>0</v>
      </c>
    </row>
    <row r="7" spans="1:23" ht="105" x14ac:dyDescent="0.25">
      <c r="A7" s="2" t="s">
        <v>6</v>
      </c>
      <c r="B7" s="3">
        <v>4</v>
      </c>
      <c r="C7" s="3">
        <v>129</v>
      </c>
      <c r="D7" s="1" t="s">
        <v>12</v>
      </c>
      <c r="E7" s="2" t="s">
        <v>125</v>
      </c>
      <c r="F7" s="3" t="s">
        <v>11</v>
      </c>
      <c r="G7" s="2" t="s">
        <v>117</v>
      </c>
      <c r="H7" s="3" t="s">
        <v>96</v>
      </c>
      <c r="I7" s="2" t="s">
        <v>174</v>
      </c>
      <c r="J7" s="1" t="s">
        <v>169</v>
      </c>
      <c r="K7" s="1" t="s">
        <v>170</v>
      </c>
      <c r="L7" s="1" t="s">
        <v>116</v>
      </c>
      <c r="M7" s="2" t="s">
        <v>175</v>
      </c>
      <c r="N7" s="4">
        <v>0</v>
      </c>
      <c r="O7" s="4">
        <v>0</v>
      </c>
      <c r="P7" s="4">
        <v>0</v>
      </c>
      <c r="Q7" s="4">
        <v>-500000</v>
      </c>
      <c r="R7" s="5">
        <v>0</v>
      </c>
      <c r="S7" s="5">
        <v>0</v>
      </c>
      <c r="T7" s="5">
        <v>0</v>
      </c>
      <c r="U7" s="5">
        <v>0</v>
      </c>
      <c r="V7" s="5">
        <v>0</v>
      </c>
      <c r="W7" s="5">
        <v>0</v>
      </c>
    </row>
    <row r="8" spans="1:23" ht="90" x14ac:dyDescent="0.25">
      <c r="A8" s="2" t="s">
        <v>6</v>
      </c>
      <c r="B8" s="3">
        <v>4</v>
      </c>
      <c r="C8" s="3">
        <v>129</v>
      </c>
      <c r="D8" s="1" t="s">
        <v>12</v>
      </c>
      <c r="E8" s="2" t="s">
        <v>125</v>
      </c>
      <c r="F8" s="3" t="s">
        <v>11</v>
      </c>
      <c r="G8" s="2" t="s">
        <v>117</v>
      </c>
      <c r="H8" s="3" t="s">
        <v>96</v>
      </c>
      <c r="I8" s="2" t="s">
        <v>176</v>
      </c>
      <c r="J8" s="1" t="s">
        <v>169</v>
      </c>
      <c r="K8" s="1" t="s">
        <v>170</v>
      </c>
      <c r="L8" s="1" t="s">
        <v>116</v>
      </c>
      <c r="M8" s="2" t="s">
        <v>177</v>
      </c>
      <c r="N8" s="4">
        <v>0</v>
      </c>
      <c r="O8" s="4">
        <v>0</v>
      </c>
      <c r="P8" s="4">
        <v>0</v>
      </c>
      <c r="Q8" s="4">
        <v>-500000</v>
      </c>
      <c r="R8" s="5">
        <v>0</v>
      </c>
      <c r="S8" s="5">
        <v>0</v>
      </c>
      <c r="T8" s="5">
        <v>0</v>
      </c>
      <c r="U8" s="5">
        <v>0</v>
      </c>
      <c r="V8" s="5">
        <v>0</v>
      </c>
      <c r="W8" s="5">
        <v>0</v>
      </c>
    </row>
    <row r="9" spans="1:23" ht="105" x14ac:dyDescent="0.25">
      <c r="A9" s="2" t="s">
        <v>6</v>
      </c>
      <c r="B9" s="3">
        <v>4</v>
      </c>
      <c r="C9" s="3">
        <v>129</v>
      </c>
      <c r="D9" s="1" t="s">
        <v>12</v>
      </c>
      <c r="E9" s="2" t="s">
        <v>125</v>
      </c>
      <c r="F9" s="3" t="s">
        <v>11</v>
      </c>
      <c r="G9" s="2" t="s">
        <v>117</v>
      </c>
      <c r="H9" s="3" t="s">
        <v>96</v>
      </c>
      <c r="I9" s="2" t="s">
        <v>178</v>
      </c>
      <c r="J9" s="1" t="s">
        <v>169</v>
      </c>
      <c r="K9" s="1" t="s">
        <v>170</v>
      </c>
      <c r="L9" s="1" t="s">
        <v>116</v>
      </c>
      <c r="M9" s="2" t="s">
        <v>179</v>
      </c>
      <c r="N9" s="4">
        <v>0</v>
      </c>
      <c r="O9" s="4">
        <v>0</v>
      </c>
      <c r="P9" s="4">
        <v>0</v>
      </c>
      <c r="Q9" s="4">
        <v>170000</v>
      </c>
      <c r="R9" s="5">
        <v>0</v>
      </c>
      <c r="S9" s="5">
        <v>0</v>
      </c>
      <c r="T9" s="5">
        <v>0</v>
      </c>
      <c r="U9" s="5">
        <v>0</v>
      </c>
      <c r="V9" s="5">
        <v>0</v>
      </c>
      <c r="W9" s="5">
        <v>0</v>
      </c>
    </row>
    <row r="10" spans="1:23" ht="120" x14ac:dyDescent="0.25">
      <c r="A10" s="2" t="s">
        <v>6</v>
      </c>
      <c r="B10" s="3">
        <v>4</v>
      </c>
      <c r="C10" s="3">
        <v>149</v>
      </c>
      <c r="D10" s="1" t="s">
        <v>14</v>
      </c>
      <c r="E10" s="2" t="s">
        <v>126</v>
      </c>
      <c r="F10" s="3" t="s">
        <v>13</v>
      </c>
      <c r="G10" s="2" t="s">
        <v>117</v>
      </c>
      <c r="H10" s="3" t="s">
        <v>96</v>
      </c>
      <c r="I10" s="2" t="s">
        <v>15</v>
      </c>
      <c r="J10" s="1" t="s">
        <v>169</v>
      </c>
      <c r="K10" s="1" t="s">
        <v>170</v>
      </c>
      <c r="L10" s="1" t="s">
        <v>116</v>
      </c>
      <c r="M10" s="2" t="s">
        <v>16</v>
      </c>
      <c r="N10" s="4">
        <v>0</v>
      </c>
      <c r="O10" s="4">
        <v>0</v>
      </c>
      <c r="P10" s="4">
        <v>0</v>
      </c>
      <c r="Q10" s="4">
        <v>-200000000</v>
      </c>
      <c r="R10" s="5">
        <v>0</v>
      </c>
      <c r="S10" s="5">
        <v>0</v>
      </c>
      <c r="T10" s="5">
        <v>0</v>
      </c>
      <c r="U10" s="5">
        <v>0</v>
      </c>
      <c r="V10" s="5">
        <v>0</v>
      </c>
      <c r="W10" s="5">
        <v>0</v>
      </c>
    </row>
    <row r="11" spans="1:23" ht="135" x14ac:dyDescent="0.25">
      <c r="A11" s="2" t="s">
        <v>6</v>
      </c>
      <c r="B11" s="3">
        <v>4</v>
      </c>
      <c r="C11" s="3">
        <v>149</v>
      </c>
      <c r="D11" s="1" t="s">
        <v>14</v>
      </c>
      <c r="E11" s="2" t="s">
        <v>126</v>
      </c>
      <c r="F11" s="3" t="s">
        <v>13</v>
      </c>
      <c r="G11" s="2" t="s">
        <v>117</v>
      </c>
      <c r="H11" s="3" t="s">
        <v>96</v>
      </c>
      <c r="I11" s="2" t="s">
        <v>180</v>
      </c>
      <c r="J11" s="1" t="s">
        <v>169</v>
      </c>
      <c r="K11" s="1" t="s">
        <v>170</v>
      </c>
      <c r="L11" s="1" t="s">
        <v>116</v>
      </c>
      <c r="M11" s="2" t="s">
        <v>181</v>
      </c>
      <c r="N11" s="4">
        <v>0</v>
      </c>
      <c r="O11" s="4">
        <v>0</v>
      </c>
      <c r="P11" s="4">
        <v>0</v>
      </c>
      <c r="Q11" s="4">
        <v>19994789</v>
      </c>
      <c r="R11" s="5">
        <v>0</v>
      </c>
      <c r="S11" s="5">
        <v>0</v>
      </c>
      <c r="T11" s="5">
        <v>0</v>
      </c>
      <c r="U11" s="5">
        <v>0</v>
      </c>
      <c r="V11" s="5">
        <v>0</v>
      </c>
      <c r="W11" s="5">
        <v>0</v>
      </c>
    </row>
    <row r="12" spans="1:23" ht="135" x14ac:dyDescent="0.25">
      <c r="A12" s="2" t="s">
        <v>6</v>
      </c>
      <c r="B12" s="3">
        <v>4</v>
      </c>
      <c r="C12" s="3">
        <v>149</v>
      </c>
      <c r="D12" s="1" t="s">
        <v>14</v>
      </c>
      <c r="E12" s="2" t="s">
        <v>126</v>
      </c>
      <c r="F12" s="3" t="s">
        <v>13</v>
      </c>
      <c r="G12" s="2" t="s">
        <v>117</v>
      </c>
      <c r="H12" s="3" t="s">
        <v>96</v>
      </c>
      <c r="I12" s="2" t="s">
        <v>182</v>
      </c>
      <c r="J12" s="1" t="s">
        <v>169</v>
      </c>
      <c r="K12" s="1" t="s">
        <v>170</v>
      </c>
      <c r="L12" s="1" t="s">
        <v>116</v>
      </c>
      <c r="M12" s="2" t="s">
        <v>183</v>
      </c>
      <c r="N12" s="4">
        <v>0</v>
      </c>
      <c r="O12" s="4">
        <v>0</v>
      </c>
      <c r="P12" s="4">
        <v>0</v>
      </c>
      <c r="Q12" s="4">
        <v>45235493</v>
      </c>
      <c r="R12" s="5">
        <v>0</v>
      </c>
      <c r="S12" s="5">
        <v>0</v>
      </c>
      <c r="T12" s="5">
        <v>0</v>
      </c>
      <c r="U12" s="5">
        <v>0</v>
      </c>
      <c r="V12" s="5">
        <v>0</v>
      </c>
      <c r="W12" s="5">
        <v>0</v>
      </c>
    </row>
    <row r="13" spans="1:23" ht="105" x14ac:dyDescent="0.25">
      <c r="A13" s="2" t="s">
        <v>17</v>
      </c>
      <c r="B13" s="3">
        <v>5</v>
      </c>
      <c r="C13" s="3">
        <v>301</v>
      </c>
      <c r="D13" s="1" t="s">
        <v>19</v>
      </c>
      <c r="E13" s="2" t="s">
        <v>127</v>
      </c>
      <c r="F13" s="3" t="s">
        <v>18</v>
      </c>
      <c r="G13" s="2" t="s">
        <v>117</v>
      </c>
      <c r="H13" s="3" t="s">
        <v>96</v>
      </c>
      <c r="I13" s="2" t="s">
        <v>20</v>
      </c>
      <c r="J13" s="1" t="s">
        <v>169</v>
      </c>
      <c r="K13" s="1" t="s">
        <v>170</v>
      </c>
      <c r="L13" s="1" t="s">
        <v>116</v>
      </c>
      <c r="M13" s="2" t="s">
        <v>184</v>
      </c>
      <c r="N13" s="4">
        <v>0</v>
      </c>
      <c r="O13" s="4">
        <v>256198</v>
      </c>
      <c r="P13" s="4">
        <v>0</v>
      </c>
      <c r="Q13" s="4">
        <v>0</v>
      </c>
      <c r="R13" s="5">
        <v>0</v>
      </c>
      <c r="S13" s="5">
        <v>0</v>
      </c>
      <c r="T13" s="5">
        <v>0</v>
      </c>
      <c r="U13" s="5">
        <v>0</v>
      </c>
      <c r="V13" s="5">
        <v>0</v>
      </c>
      <c r="W13" s="5">
        <v>0</v>
      </c>
    </row>
    <row r="14" spans="1:23" ht="60" x14ac:dyDescent="0.25">
      <c r="A14" s="2" t="s">
        <v>21</v>
      </c>
      <c r="B14" s="3">
        <v>6</v>
      </c>
      <c r="C14" s="3">
        <v>312</v>
      </c>
      <c r="D14" s="1" t="s">
        <v>23</v>
      </c>
      <c r="E14" s="2" t="s">
        <v>128</v>
      </c>
      <c r="F14" s="3" t="s">
        <v>22</v>
      </c>
      <c r="G14" s="2" t="s">
        <v>117</v>
      </c>
      <c r="H14" s="3" t="s">
        <v>96</v>
      </c>
      <c r="I14" s="2" t="s">
        <v>185</v>
      </c>
      <c r="J14" s="1" t="s">
        <v>169</v>
      </c>
      <c r="K14" s="1" t="s">
        <v>170</v>
      </c>
      <c r="L14" s="1" t="s">
        <v>116</v>
      </c>
      <c r="M14" s="2" t="s">
        <v>186</v>
      </c>
      <c r="N14" s="4">
        <v>0</v>
      </c>
      <c r="O14" s="4">
        <v>-145000</v>
      </c>
      <c r="P14" s="4">
        <v>0</v>
      </c>
      <c r="Q14" s="4">
        <v>0</v>
      </c>
      <c r="R14" s="5">
        <v>0</v>
      </c>
      <c r="S14" s="5">
        <v>0</v>
      </c>
      <c r="T14" s="5">
        <v>0</v>
      </c>
      <c r="U14" s="5">
        <v>0</v>
      </c>
      <c r="V14" s="5">
        <v>0</v>
      </c>
      <c r="W14" s="5">
        <v>0</v>
      </c>
    </row>
    <row r="15" spans="1:23" ht="90" x14ac:dyDescent="0.25">
      <c r="A15" s="2" t="s">
        <v>21</v>
      </c>
      <c r="B15" s="3">
        <v>6</v>
      </c>
      <c r="C15" s="3">
        <v>312</v>
      </c>
      <c r="D15" s="1" t="s">
        <v>23</v>
      </c>
      <c r="E15" s="2" t="s">
        <v>128</v>
      </c>
      <c r="F15" s="3" t="s">
        <v>22</v>
      </c>
      <c r="G15" s="2" t="s">
        <v>117</v>
      </c>
      <c r="H15" s="3" t="s">
        <v>96</v>
      </c>
      <c r="I15" s="2" t="s">
        <v>24</v>
      </c>
      <c r="J15" s="1" t="s">
        <v>169</v>
      </c>
      <c r="K15" s="1" t="s">
        <v>170</v>
      </c>
      <c r="L15" s="1" t="s">
        <v>116</v>
      </c>
      <c r="M15" s="2" t="s">
        <v>187</v>
      </c>
      <c r="N15" s="4">
        <v>0</v>
      </c>
      <c r="O15" s="4">
        <v>-2000000</v>
      </c>
      <c r="P15" s="4">
        <v>0</v>
      </c>
      <c r="Q15" s="4">
        <v>0</v>
      </c>
      <c r="R15" s="5">
        <v>0</v>
      </c>
      <c r="S15" s="5">
        <v>0</v>
      </c>
      <c r="T15" s="5">
        <v>0</v>
      </c>
      <c r="U15" s="5">
        <v>0</v>
      </c>
      <c r="V15" s="5">
        <v>0</v>
      </c>
      <c r="W15" s="5">
        <v>0</v>
      </c>
    </row>
    <row r="16" spans="1:23" ht="90" x14ac:dyDescent="0.25">
      <c r="A16" s="2" t="s">
        <v>25</v>
      </c>
      <c r="B16" s="3">
        <v>7</v>
      </c>
      <c r="C16" s="3">
        <v>197</v>
      </c>
      <c r="D16" s="1" t="s">
        <v>27</v>
      </c>
      <c r="E16" s="2" t="s">
        <v>129</v>
      </c>
      <c r="F16" s="3" t="s">
        <v>26</v>
      </c>
      <c r="G16" s="2" t="s">
        <v>117</v>
      </c>
      <c r="H16" s="3" t="s">
        <v>96</v>
      </c>
      <c r="I16" s="2" t="s">
        <v>28</v>
      </c>
      <c r="J16" s="1" t="s">
        <v>169</v>
      </c>
      <c r="K16" s="1" t="s">
        <v>170</v>
      </c>
      <c r="L16" s="1" t="s">
        <v>116</v>
      </c>
      <c r="M16" s="2" t="s">
        <v>188</v>
      </c>
      <c r="N16" s="4">
        <v>0</v>
      </c>
      <c r="O16" s="4">
        <v>229992</v>
      </c>
      <c r="P16" s="4">
        <v>0</v>
      </c>
      <c r="Q16" s="4">
        <v>0</v>
      </c>
      <c r="R16" s="5">
        <v>0</v>
      </c>
      <c r="S16" s="5">
        <v>0</v>
      </c>
      <c r="T16" s="5">
        <v>0</v>
      </c>
      <c r="U16" s="5">
        <v>0</v>
      </c>
      <c r="V16" s="5">
        <v>0</v>
      </c>
      <c r="W16" s="5">
        <v>0</v>
      </c>
    </row>
    <row r="17" spans="1:23" ht="105" x14ac:dyDescent="0.25">
      <c r="A17" s="2" t="s">
        <v>25</v>
      </c>
      <c r="B17" s="3">
        <v>7</v>
      </c>
      <c r="C17" s="3">
        <v>197</v>
      </c>
      <c r="D17" s="1" t="s">
        <v>27</v>
      </c>
      <c r="E17" s="2" t="s">
        <v>129</v>
      </c>
      <c r="F17" s="3" t="s">
        <v>26</v>
      </c>
      <c r="G17" s="2" t="s">
        <v>117</v>
      </c>
      <c r="H17" s="3" t="s">
        <v>96</v>
      </c>
      <c r="I17" s="2" t="s">
        <v>189</v>
      </c>
      <c r="J17" s="1" t="s">
        <v>169</v>
      </c>
      <c r="K17" s="1" t="s">
        <v>170</v>
      </c>
      <c r="L17" s="1" t="s">
        <v>116</v>
      </c>
      <c r="M17" s="2" t="s">
        <v>190</v>
      </c>
      <c r="N17" s="4">
        <v>0</v>
      </c>
      <c r="O17" s="4">
        <v>384476</v>
      </c>
      <c r="P17" s="4">
        <v>0</v>
      </c>
      <c r="Q17" s="4">
        <v>0</v>
      </c>
      <c r="R17" s="5">
        <v>0</v>
      </c>
      <c r="S17" s="5">
        <v>0</v>
      </c>
      <c r="T17" s="5">
        <v>0</v>
      </c>
      <c r="U17" s="5">
        <v>0</v>
      </c>
      <c r="V17" s="5">
        <v>0</v>
      </c>
      <c r="W17" s="5">
        <v>0</v>
      </c>
    </row>
    <row r="18" spans="1:23" ht="90" x14ac:dyDescent="0.25">
      <c r="A18" s="2" t="s">
        <v>25</v>
      </c>
      <c r="B18" s="3">
        <v>7</v>
      </c>
      <c r="C18" s="3">
        <v>197</v>
      </c>
      <c r="D18" s="1" t="s">
        <v>27</v>
      </c>
      <c r="E18" s="2" t="s">
        <v>129</v>
      </c>
      <c r="F18" s="3" t="s">
        <v>26</v>
      </c>
      <c r="G18" s="2" t="s">
        <v>117</v>
      </c>
      <c r="H18" s="3" t="s">
        <v>96</v>
      </c>
      <c r="I18" s="2" t="s">
        <v>29</v>
      </c>
      <c r="J18" s="1" t="s">
        <v>169</v>
      </c>
      <c r="K18" s="1" t="s">
        <v>170</v>
      </c>
      <c r="L18" s="1" t="s">
        <v>116</v>
      </c>
      <c r="M18" s="2" t="s">
        <v>191</v>
      </c>
      <c r="N18" s="4">
        <v>0</v>
      </c>
      <c r="O18" s="4">
        <v>-4979665</v>
      </c>
      <c r="P18" s="4">
        <v>0</v>
      </c>
      <c r="Q18" s="4">
        <v>0</v>
      </c>
      <c r="R18" s="5">
        <v>0</v>
      </c>
      <c r="S18" s="5">
        <v>0</v>
      </c>
      <c r="T18" s="5">
        <v>0</v>
      </c>
      <c r="U18" s="5">
        <v>0</v>
      </c>
      <c r="V18" s="5">
        <v>0</v>
      </c>
      <c r="W18" s="5">
        <v>0</v>
      </c>
    </row>
    <row r="19" spans="1:23" ht="75" x14ac:dyDescent="0.25">
      <c r="A19" s="2" t="s">
        <v>25</v>
      </c>
      <c r="B19" s="3">
        <v>7</v>
      </c>
      <c r="C19" s="3">
        <v>197</v>
      </c>
      <c r="D19" s="1" t="s">
        <v>27</v>
      </c>
      <c r="E19" s="2" t="s">
        <v>129</v>
      </c>
      <c r="F19" s="3" t="s">
        <v>26</v>
      </c>
      <c r="G19" s="2" t="s">
        <v>117</v>
      </c>
      <c r="H19" s="3" t="s">
        <v>96</v>
      </c>
      <c r="I19" s="2" t="s">
        <v>192</v>
      </c>
      <c r="J19" s="1" t="s">
        <v>169</v>
      </c>
      <c r="K19" s="1" t="s">
        <v>170</v>
      </c>
      <c r="L19" s="1" t="s">
        <v>116</v>
      </c>
      <c r="M19" s="2" t="s">
        <v>193</v>
      </c>
      <c r="N19" s="4">
        <v>0</v>
      </c>
      <c r="O19" s="4">
        <v>-457500</v>
      </c>
      <c r="P19" s="4">
        <v>0</v>
      </c>
      <c r="Q19" s="4">
        <v>0</v>
      </c>
      <c r="R19" s="5">
        <v>0</v>
      </c>
      <c r="S19" s="5">
        <v>0</v>
      </c>
      <c r="T19" s="5">
        <v>0</v>
      </c>
      <c r="U19" s="5">
        <v>0</v>
      </c>
      <c r="V19" s="5">
        <v>0</v>
      </c>
      <c r="W19" s="5">
        <v>0</v>
      </c>
    </row>
    <row r="20" spans="1:23" ht="90" x14ac:dyDescent="0.25">
      <c r="A20" s="2" t="s">
        <v>25</v>
      </c>
      <c r="B20" s="3">
        <v>7</v>
      </c>
      <c r="C20" s="3">
        <v>197</v>
      </c>
      <c r="D20" s="1" t="s">
        <v>27</v>
      </c>
      <c r="E20" s="2" t="s">
        <v>129</v>
      </c>
      <c r="F20" s="3" t="s">
        <v>26</v>
      </c>
      <c r="G20" s="2" t="s">
        <v>117</v>
      </c>
      <c r="H20" s="3" t="s">
        <v>96</v>
      </c>
      <c r="I20" s="2" t="s">
        <v>194</v>
      </c>
      <c r="J20" s="1" t="s">
        <v>169</v>
      </c>
      <c r="K20" s="1" t="s">
        <v>170</v>
      </c>
      <c r="L20" s="1" t="s">
        <v>116</v>
      </c>
      <c r="M20" s="2" t="s">
        <v>30</v>
      </c>
      <c r="N20" s="4">
        <v>0</v>
      </c>
      <c r="O20" s="4">
        <v>285000</v>
      </c>
      <c r="P20" s="4">
        <v>0</v>
      </c>
      <c r="Q20" s="4">
        <v>-285000</v>
      </c>
      <c r="R20" s="5">
        <v>0</v>
      </c>
      <c r="S20" s="5">
        <v>0</v>
      </c>
      <c r="T20" s="5">
        <v>0</v>
      </c>
      <c r="U20" s="5">
        <v>0</v>
      </c>
      <c r="V20" s="5">
        <v>0</v>
      </c>
      <c r="W20" s="5">
        <v>0</v>
      </c>
    </row>
    <row r="21" spans="1:23" ht="135" x14ac:dyDescent="0.25">
      <c r="A21" s="2" t="s">
        <v>25</v>
      </c>
      <c r="B21" s="3">
        <v>7</v>
      </c>
      <c r="C21" s="3">
        <v>197</v>
      </c>
      <c r="D21" s="1" t="s">
        <v>27</v>
      </c>
      <c r="E21" s="2" t="s">
        <v>129</v>
      </c>
      <c r="F21" s="3" t="s">
        <v>26</v>
      </c>
      <c r="G21" s="2" t="s">
        <v>117</v>
      </c>
      <c r="H21" s="3" t="s">
        <v>96</v>
      </c>
      <c r="I21" s="2" t="s">
        <v>195</v>
      </c>
      <c r="J21" s="1" t="s">
        <v>169</v>
      </c>
      <c r="K21" s="1" t="s">
        <v>170</v>
      </c>
      <c r="L21" s="1" t="s">
        <v>116</v>
      </c>
      <c r="M21" s="2" t="s">
        <v>196</v>
      </c>
      <c r="N21" s="4">
        <v>0</v>
      </c>
      <c r="O21" s="4">
        <v>1060787</v>
      </c>
      <c r="P21" s="4">
        <v>0</v>
      </c>
      <c r="Q21" s="4">
        <v>0</v>
      </c>
      <c r="R21" s="5">
        <v>0</v>
      </c>
      <c r="S21" s="5">
        <v>0</v>
      </c>
      <c r="T21" s="5">
        <v>0</v>
      </c>
      <c r="U21" s="5">
        <v>0</v>
      </c>
      <c r="V21" s="5">
        <v>0</v>
      </c>
      <c r="W21" s="5">
        <v>0</v>
      </c>
    </row>
    <row r="22" spans="1:23" ht="120" x14ac:dyDescent="0.25">
      <c r="A22" s="2" t="s">
        <v>25</v>
      </c>
      <c r="B22" s="3">
        <v>7</v>
      </c>
      <c r="C22" s="3">
        <v>197</v>
      </c>
      <c r="D22" s="1" t="s">
        <v>27</v>
      </c>
      <c r="E22" s="2" t="s">
        <v>129</v>
      </c>
      <c r="F22" s="3" t="s">
        <v>26</v>
      </c>
      <c r="G22" s="2" t="s">
        <v>117</v>
      </c>
      <c r="H22" s="3" t="s">
        <v>96</v>
      </c>
      <c r="I22" s="2" t="s">
        <v>31</v>
      </c>
      <c r="J22" s="1" t="s">
        <v>169</v>
      </c>
      <c r="K22" s="1" t="s">
        <v>170</v>
      </c>
      <c r="L22" s="1" t="s">
        <v>116</v>
      </c>
      <c r="M22" s="2" t="s">
        <v>198</v>
      </c>
      <c r="N22" s="4">
        <v>0</v>
      </c>
      <c r="O22" s="4">
        <v>-1092647</v>
      </c>
      <c r="P22" s="4">
        <v>0</v>
      </c>
      <c r="Q22" s="4">
        <v>0</v>
      </c>
      <c r="R22" s="5">
        <v>0</v>
      </c>
      <c r="S22" s="5">
        <v>0</v>
      </c>
      <c r="T22" s="5">
        <v>0</v>
      </c>
      <c r="U22" s="5">
        <v>0</v>
      </c>
      <c r="V22" s="5">
        <v>0</v>
      </c>
      <c r="W22" s="5">
        <v>0</v>
      </c>
    </row>
    <row r="23" spans="1:23" ht="150" x14ac:dyDescent="0.25">
      <c r="A23" s="2" t="s">
        <v>25</v>
      </c>
      <c r="B23" s="3">
        <v>7</v>
      </c>
      <c r="C23" s="3">
        <v>197</v>
      </c>
      <c r="D23" s="1" t="s">
        <v>27</v>
      </c>
      <c r="E23" s="2" t="s">
        <v>129</v>
      </c>
      <c r="F23" s="3" t="s">
        <v>26</v>
      </c>
      <c r="G23" s="2" t="s">
        <v>117</v>
      </c>
      <c r="H23" s="3" t="s">
        <v>96</v>
      </c>
      <c r="I23" s="2" t="s">
        <v>32</v>
      </c>
      <c r="J23" s="1" t="s">
        <v>169</v>
      </c>
      <c r="K23" s="1" t="s">
        <v>170</v>
      </c>
      <c r="L23" s="1" t="s">
        <v>116</v>
      </c>
      <c r="M23" s="2" t="s">
        <v>199</v>
      </c>
      <c r="N23" s="4">
        <v>0</v>
      </c>
      <c r="O23" s="4">
        <v>-59902</v>
      </c>
      <c r="P23" s="4">
        <v>0</v>
      </c>
      <c r="Q23" s="4">
        <v>0</v>
      </c>
      <c r="R23" s="5">
        <v>0</v>
      </c>
      <c r="S23" s="5">
        <v>0</v>
      </c>
      <c r="T23" s="5">
        <v>0</v>
      </c>
      <c r="U23" s="5">
        <v>0</v>
      </c>
      <c r="V23" s="5">
        <v>0</v>
      </c>
      <c r="W23" s="5">
        <v>0</v>
      </c>
    </row>
    <row r="24" spans="1:23" ht="75" x14ac:dyDescent="0.25">
      <c r="A24" s="2" t="s">
        <v>25</v>
      </c>
      <c r="B24" s="3">
        <v>7</v>
      </c>
      <c r="C24" s="3">
        <v>197</v>
      </c>
      <c r="D24" s="1" t="s">
        <v>27</v>
      </c>
      <c r="E24" s="2" t="s">
        <v>129</v>
      </c>
      <c r="F24" s="3" t="s">
        <v>26</v>
      </c>
      <c r="G24" s="2" t="s">
        <v>117</v>
      </c>
      <c r="H24" s="3" t="s">
        <v>96</v>
      </c>
      <c r="I24" s="2" t="s">
        <v>33</v>
      </c>
      <c r="J24" s="1" t="s">
        <v>169</v>
      </c>
      <c r="K24" s="1" t="s">
        <v>170</v>
      </c>
      <c r="L24" s="1" t="s">
        <v>116</v>
      </c>
      <c r="M24" s="2" t="s">
        <v>34</v>
      </c>
      <c r="N24" s="4">
        <v>0</v>
      </c>
      <c r="O24" s="4">
        <v>-1011121</v>
      </c>
      <c r="P24" s="4">
        <v>0</v>
      </c>
      <c r="Q24" s="4">
        <v>0</v>
      </c>
      <c r="R24" s="5">
        <v>0</v>
      </c>
      <c r="S24" s="5">
        <v>0</v>
      </c>
      <c r="T24" s="5">
        <v>0</v>
      </c>
      <c r="U24" s="5">
        <v>0</v>
      </c>
      <c r="V24" s="5">
        <v>0</v>
      </c>
      <c r="W24" s="5">
        <v>0</v>
      </c>
    </row>
    <row r="25" spans="1:23" ht="90" x14ac:dyDescent="0.25">
      <c r="A25" s="2" t="s">
        <v>25</v>
      </c>
      <c r="B25" s="3">
        <v>7</v>
      </c>
      <c r="C25" s="3">
        <v>197</v>
      </c>
      <c r="D25" s="1" t="s">
        <v>27</v>
      </c>
      <c r="E25" s="2" t="s">
        <v>129</v>
      </c>
      <c r="F25" s="3" t="s">
        <v>26</v>
      </c>
      <c r="G25" s="2" t="s">
        <v>117</v>
      </c>
      <c r="H25" s="3" t="s">
        <v>96</v>
      </c>
      <c r="I25" s="2" t="s">
        <v>35</v>
      </c>
      <c r="J25" s="1" t="s">
        <v>169</v>
      </c>
      <c r="K25" s="1" t="s">
        <v>170</v>
      </c>
      <c r="L25" s="1" t="s">
        <v>116</v>
      </c>
      <c r="M25" s="2" t="s">
        <v>200</v>
      </c>
      <c r="N25" s="4">
        <v>0</v>
      </c>
      <c r="O25" s="4">
        <v>-376011</v>
      </c>
      <c r="P25" s="4">
        <v>0</v>
      </c>
      <c r="Q25" s="4">
        <v>0</v>
      </c>
      <c r="R25" s="5">
        <v>0</v>
      </c>
      <c r="S25" s="5">
        <v>0</v>
      </c>
      <c r="T25" s="5">
        <v>0</v>
      </c>
      <c r="U25" s="5">
        <v>0</v>
      </c>
      <c r="V25" s="5">
        <v>0</v>
      </c>
      <c r="W25" s="5">
        <v>0</v>
      </c>
    </row>
    <row r="26" spans="1:23" ht="75" x14ac:dyDescent="0.25">
      <c r="A26" s="2" t="s">
        <v>25</v>
      </c>
      <c r="B26" s="3">
        <v>7</v>
      </c>
      <c r="C26" s="3">
        <v>197</v>
      </c>
      <c r="D26" s="1" t="s">
        <v>27</v>
      </c>
      <c r="E26" s="2" t="s">
        <v>129</v>
      </c>
      <c r="F26" s="3" t="s">
        <v>26</v>
      </c>
      <c r="G26" s="2" t="s">
        <v>117</v>
      </c>
      <c r="H26" s="3" t="s">
        <v>96</v>
      </c>
      <c r="I26" s="2" t="s">
        <v>36</v>
      </c>
      <c r="J26" s="1" t="s">
        <v>169</v>
      </c>
      <c r="K26" s="1" t="s">
        <v>170</v>
      </c>
      <c r="L26" s="1" t="s">
        <v>116</v>
      </c>
      <c r="M26" s="2" t="s">
        <v>197</v>
      </c>
      <c r="N26" s="4">
        <v>0</v>
      </c>
      <c r="O26" s="4">
        <v>-51982952</v>
      </c>
      <c r="P26" s="4">
        <v>0</v>
      </c>
      <c r="Q26" s="4">
        <v>51982954</v>
      </c>
      <c r="R26" s="5">
        <v>0</v>
      </c>
      <c r="S26" s="5">
        <v>0</v>
      </c>
      <c r="T26" s="5">
        <v>0</v>
      </c>
      <c r="U26" s="5">
        <v>0</v>
      </c>
      <c r="V26" s="5">
        <v>0</v>
      </c>
      <c r="W26" s="5">
        <v>0</v>
      </c>
    </row>
    <row r="27" spans="1:23" ht="90" x14ac:dyDescent="0.25">
      <c r="A27" s="2" t="s">
        <v>25</v>
      </c>
      <c r="B27" s="3">
        <v>7</v>
      </c>
      <c r="C27" s="3">
        <v>197</v>
      </c>
      <c r="D27" s="1" t="s">
        <v>27</v>
      </c>
      <c r="E27" s="2" t="s">
        <v>129</v>
      </c>
      <c r="F27" s="3" t="s">
        <v>26</v>
      </c>
      <c r="G27" s="2" t="s">
        <v>117</v>
      </c>
      <c r="H27" s="3" t="s">
        <v>96</v>
      </c>
      <c r="I27" s="2" t="s">
        <v>37</v>
      </c>
      <c r="J27" s="1" t="s">
        <v>169</v>
      </c>
      <c r="K27" s="1" t="s">
        <v>170</v>
      </c>
      <c r="L27" s="1" t="s">
        <v>116</v>
      </c>
      <c r="M27" s="2" t="s">
        <v>38</v>
      </c>
      <c r="N27" s="4">
        <v>0</v>
      </c>
      <c r="O27" s="4">
        <v>728263</v>
      </c>
      <c r="P27" s="4">
        <v>0</v>
      </c>
      <c r="Q27" s="4">
        <v>0</v>
      </c>
      <c r="R27" s="5">
        <v>0</v>
      </c>
      <c r="S27" s="5">
        <v>0</v>
      </c>
      <c r="T27" s="5">
        <v>0</v>
      </c>
      <c r="U27" s="5">
        <v>0</v>
      </c>
      <c r="V27" s="5">
        <v>0</v>
      </c>
      <c r="W27" s="5">
        <v>0</v>
      </c>
    </row>
    <row r="28" spans="1:23" ht="135" x14ac:dyDescent="0.25">
      <c r="A28" s="2" t="s">
        <v>39</v>
      </c>
      <c r="B28" s="3">
        <v>8</v>
      </c>
      <c r="C28" s="3">
        <v>162</v>
      </c>
      <c r="D28" s="1" t="s">
        <v>41</v>
      </c>
      <c r="E28" s="2" t="s">
        <v>130</v>
      </c>
      <c r="F28" s="3" t="s">
        <v>40</v>
      </c>
      <c r="G28" s="2" t="s">
        <v>117</v>
      </c>
      <c r="H28" s="3" t="s">
        <v>96</v>
      </c>
      <c r="I28" s="2" t="s">
        <v>201</v>
      </c>
      <c r="J28" s="1" t="s">
        <v>169</v>
      </c>
      <c r="K28" s="1" t="s">
        <v>170</v>
      </c>
      <c r="L28" s="1" t="s">
        <v>116</v>
      </c>
      <c r="M28" s="2" t="s">
        <v>202</v>
      </c>
      <c r="N28" s="4">
        <v>0</v>
      </c>
      <c r="O28" s="4">
        <v>-670000</v>
      </c>
      <c r="P28" s="4">
        <v>0</v>
      </c>
      <c r="Q28" s="4">
        <v>0</v>
      </c>
      <c r="R28" s="5">
        <v>0</v>
      </c>
      <c r="S28" s="5">
        <v>0</v>
      </c>
      <c r="T28" s="5">
        <v>0</v>
      </c>
      <c r="U28" s="5">
        <v>0</v>
      </c>
      <c r="V28" s="5">
        <v>0</v>
      </c>
      <c r="W28" s="5">
        <v>0</v>
      </c>
    </row>
    <row r="29" spans="1:23" ht="90" x14ac:dyDescent="0.25">
      <c r="A29" s="2" t="s">
        <v>39</v>
      </c>
      <c r="B29" s="3">
        <v>8</v>
      </c>
      <c r="C29" s="3">
        <v>155</v>
      </c>
      <c r="D29" s="1" t="s">
        <v>43</v>
      </c>
      <c r="E29" s="2" t="s">
        <v>131</v>
      </c>
      <c r="F29" s="3" t="s">
        <v>42</v>
      </c>
      <c r="G29" s="2" t="s">
        <v>117</v>
      </c>
      <c r="H29" s="3" t="s">
        <v>96</v>
      </c>
      <c r="I29" s="2" t="s">
        <v>203</v>
      </c>
      <c r="J29" s="1" t="s">
        <v>169</v>
      </c>
      <c r="K29" s="1" t="s">
        <v>170</v>
      </c>
      <c r="L29" s="1" t="s">
        <v>116</v>
      </c>
      <c r="M29" s="2" t="s">
        <v>204</v>
      </c>
      <c r="N29" s="4">
        <v>0</v>
      </c>
      <c r="O29" s="4">
        <v>-24268508</v>
      </c>
      <c r="P29" s="4">
        <v>0</v>
      </c>
      <c r="Q29" s="4">
        <v>0</v>
      </c>
      <c r="R29" s="5">
        <v>0</v>
      </c>
      <c r="S29" s="5">
        <v>0</v>
      </c>
      <c r="T29" s="5">
        <v>0</v>
      </c>
      <c r="U29" s="5">
        <v>0</v>
      </c>
      <c r="V29" s="5">
        <v>0</v>
      </c>
      <c r="W29" s="5">
        <v>0</v>
      </c>
    </row>
    <row r="30" spans="1:23" ht="60" x14ac:dyDescent="0.25">
      <c r="A30" s="2" t="s">
        <v>44</v>
      </c>
      <c r="B30" s="3">
        <v>9</v>
      </c>
      <c r="C30" s="3">
        <v>200</v>
      </c>
      <c r="D30" s="1" t="s">
        <v>46</v>
      </c>
      <c r="E30" s="2" t="s">
        <v>132</v>
      </c>
      <c r="F30" s="3" t="s">
        <v>45</v>
      </c>
      <c r="G30" s="2" t="s">
        <v>117</v>
      </c>
      <c r="H30" s="3" t="s">
        <v>96</v>
      </c>
      <c r="I30" s="2" t="s">
        <v>205</v>
      </c>
      <c r="J30" s="1" t="s">
        <v>169</v>
      </c>
      <c r="K30" s="1" t="s">
        <v>170</v>
      </c>
      <c r="L30" s="1" t="s">
        <v>116</v>
      </c>
      <c r="M30" s="2" t="s">
        <v>206</v>
      </c>
      <c r="N30" s="4">
        <v>0</v>
      </c>
      <c r="O30" s="4">
        <v>-1392054</v>
      </c>
      <c r="P30" s="4">
        <v>0</v>
      </c>
      <c r="Q30" s="4">
        <v>0</v>
      </c>
      <c r="R30" s="5">
        <v>0</v>
      </c>
      <c r="S30" s="5">
        <v>0</v>
      </c>
      <c r="T30" s="5">
        <v>0</v>
      </c>
      <c r="U30" s="5">
        <v>0</v>
      </c>
      <c r="V30" s="5">
        <v>0</v>
      </c>
      <c r="W30" s="5">
        <v>0</v>
      </c>
    </row>
    <row r="31" spans="1:23" ht="225" x14ac:dyDescent="0.25">
      <c r="A31" s="2" t="s">
        <v>44</v>
      </c>
      <c r="B31" s="3">
        <v>9</v>
      </c>
      <c r="C31" s="3">
        <v>602</v>
      </c>
      <c r="D31" s="1" t="s">
        <v>48</v>
      </c>
      <c r="E31" s="2" t="s">
        <v>133</v>
      </c>
      <c r="F31" s="3" t="s">
        <v>47</v>
      </c>
      <c r="G31" s="2" t="s">
        <v>117</v>
      </c>
      <c r="H31" s="3" t="s">
        <v>96</v>
      </c>
      <c r="I31" s="2" t="s">
        <v>207</v>
      </c>
      <c r="J31" s="1" t="s">
        <v>169</v>
      </c>
      <c r="K31" s="1" t="s">
        <v>170</v>
      </c>
      <c r="L31" s="1" t="s">
        <v>116</v>
      </c>
      <c r="M31" s="2" t="s">
        <v>208</v>
      </c>
      <c r="N31" s="4">
        <v>0</v>
      </c>
      <c r="O31" s="4">
        <v>-40503418</v>
      </c>
      <c r="P31" s="4">
        <v>0</v>
      </c>
      <c r="Q31" s="4">
        <v>40503418</v>
      </c>
      <c r="R31" s="5">
        <v>0</v>
      </c>
      <c r="S31" s="5">
        <v>0</v>
      </c>
      <c r="T31" s="5">
        <v>0</v>
      </c>
      <c r="U31" s="5">
        <v>0</v>
      </c>
      <c r="V31" s="5">
        <v>0</v>
      </c>
      <c r="W31" s="5">
        <v>0</v>
      </c>
    </row>
    <row r="32" spans="1:23" ht="135" x14ac:dyDescent="0.25">
      <c r="A32" s="2" t="s">
        <v>44</v>
      </c>
      <c r="B32" s="3">
        <v>9</v>
      </c>
      <c r="C32" s="3">
        <v>602</v>
      </c>
      <c r="D32" s="1" t="s">
        <v>48</v>
      </c>
      <c r="E32" s="2" t="s">
        <v>133</v>
      </c>
      <c r="F32" s="3" t="s">
        <v>47</v>
      </c>
      <c r="G32" s="2" t="s">
        <v>117</v>
      </c>
      <c r="H32" s="3" t="s">
        <v>96</v>
      </c>
      <c r="I32" s="2" t="s">
        <v>209</v>
      </c>
      <c r="J32" s="1" t="s">
        <v>169</v>
      </c>
      <c r="K32" s="1" t="s">
        <v>170</v>
      </c>
      <c r="L32" s="1" t="s">
        <v>116</v>
      </c>
      <c r="M32" s="2" t="s">
        <v>210</v>
      </c>
      <c r="N32" s="4">
        <v>0</v>
      </c>
      <c r="O32" s="4">
        <v>2716734</v>
      </c>
      <c r="P32" s="4">
        <v>0</v>
      </c>
      <c r="Q32" s="4">
        <v>19922723</v>
      </c>
      <c r="R32" s="5">
        <v>0</v>
      </c>
      <c r="S32" s="5">
        <v>0</v>
      </c>
      <c r="T32" s="5">
        <v>0</v>
      </c>
      <c r="U32" s="5">
        <v>0</v>
      </c>
      <c r="V32" s="5">
        <v>0</v>
      </c>
      <c r="W32" s="5">
        <v>0</v>
      </c>
    </row>
    <row r="33" spans="1:23" ht="75" x14ac:dyDescent="0.25">
      <c r="A33" s="2" t="s">
        <v>44</v>
      </c>
      <c r="B33" s="3">
        <v>9</v>
      </c>
      <c r="C33" s="3">
        <v>602</v>
      </c>
      <c r="D33" s="1" t="s">
        <v>48</v>
      </c>
      <c r="E33" s="2" t="s">
        <v>133</v>
      </c>
      <c r="F33" s="3" t="s">
        <v>47</v>
      </c>
      <c r="G33" s="2" t="s">
        <v>117</v>
      </c>
      <c r="H33" s="3" t="s">
        <v>96</v>
      </c>
      <c r="I33" s="2" t="s">
        <v>211</v>
      </c>
      <c r="J33" s="1" t="s">
        <v>169</v>
      </c>
      <c r="K33" s="1" t="s">
        <v>170</v>
      </c>
      <c r="L33" s="1" t="s">
        <v>116</v>
      </c>
      <c r="M33" s="2" t="s">
        <v>212</v>
      </c>
      <c r="N33" s="4">
        <v>0</v>
      </c>
      <c r="O33" s="4">
        <v>86746623</v>
      </c>
      <c r="P33" s="4">
        <v>0</v>
      </c>
      <c r="Q33" s="4">
        <v>198323090</v>
      </c>
      <c r="R33" s="5">
        <v>0</v>
      </c>
      <c r="S33" s="5">
        <v>0</v>
      </c>
      <c r="T33" s="5">
        <v>0</v>
      </c>
      <c r="U33" s="5">
        <v>0</v>
      </c>
      <c r="V33" s="5">
        <v>0</v>
      </c>
      <c r="W33" s="5">
        <v>0</v>
      </c>
    </row>
    <row r="34" spans="1:23" ht="120" x14ac:dyDescent="0.25">
      <c r="A34" s="2" t="s">
        <v>44</v>
      </c>
      <c r="B34" s="3">
        <v>9</v>
      </c>
      <c r="C34" s="3">
        <v>602</v>
      </c>
      <c r="D34" s="1" t="s">
        <v>48</v>
      </c>
      <c r="E34" s="2" t="s">
        <v>133</v>
      </c>
      <c r="F34" s="3" t="s">
        <v>47</v>
      </c>
      <c r="G34" s="2" t="s">
        <v>117</v>
      </c>
      <c r="H34" s="3" t="s">
        <v>96</v>
      </c>
      <c r="I34" s="2" t="s">
        <v>213</v>
      </c>
      <c r="J34" s="1" t="s">
        <v>169</v>
      </c>
      <c r="K34" s="1" t="s">
        <v>170</v>
      </c>
      <c r="L34" s="1" t="s">
        <v>116</v>
      </c>
      <c r="M34" s="2" t="s">
        <v>214</v>
      </c>
      <c r="N34" s="4">
        <v>0</v>
      </c>
      <c r="O34" s="4">
        <v>654928</v>
      </c>
      <c r="P34" s="4">
        <v>0</v>
      </c>
      <c r="Q34" s="4">
        <v>4802805</v>
      </c>
      <c r="R34" s="5">
        <v>0</v>
      </c>
      <c r="S34" s="5">
        <v>0</v>
      </c>
      <c r="T34" s="5">
        <v>0</v>
      </c>
      <c r="U34" s="5">
        <v>0</v>
      </c>
      <c r="V34" s="5">
        <v>0</v>
      </c>
      <c r="W34" s="5">
        <v>0</v>
      </c>
    </row>
    <row r="35" spans="1:23" ht="105" x14ac:dyDescent="0.25">
      <c r="A35" s="2" t="s">
        <v>44</v>
      </c>
      <c r="B35" s="3">
        <v>9</v>
      </c>
      <c r="C35" s="3">
        <v>602</v>
      </c>
      <c r="D35" s="1" t="s">
        <v>48</v>
      </c>
      <c r="E35" s="2" t="s">
        <v>133</v>
      </c>
      <c r="F35" s="3" t="s">
        <v>47</v>
      </c>
      <c r="G35" s="2" t="s">
        <v>117</v>
      </c>
      <c r="H35" s="3" t="s">
        <v>96</v>
      </c>
      <c r="I35" s="2" t="s">
        <v>215</v>
      </c>
      <c r="J35" s="1" t="s">
        <v>169</v>
      </c>
      <c r="K35" s="1" t="s">
        <v>170</v>
      </c>
      <c r="L35" s="1" t="s">
        <v>116</v>
      </c>
      <c r="M35" s="2" t="s">
        <v>216</v>
      </c>
      <c r="N35" s="4">
        <v>0</v>
      </c>
      <c r="O35" s="4">
        <v>2160194</v>
      </c>
      <c r="P35" s="4">
        <v>0</v>
      </c>
      <c r="Q35" s="4">
        <v>0</v>
      </c>
      <c r="R35" s="5">
        <v>0</v>
      </c>
      <c r="S35" s="5">
        <v>0</v>
      </c>
      <c r="T35" s="5">
        <v>0</v>
      </c>
      <c r="U35" s="5">
        <v>0</v>
      </c>
      <c r="V35" s="5">
        <v>0</v>
      </c>
      <c r="W35" s="5">
        <v>0</v>
      </c>
    </row>
    <row r="36" spans="1:23" ht="105" x14ac:dyDescent="0.25">
      <c r="A36" s="2" t="s">
        <v>44</v>
      </c>
      <c r="B36" s="3">
        <v>9</v>
      </c>
      <c r="C36" s="3">
        <v>602</v>
      </c>
      <c r="D36" s="1" t="s">
        <v>48</v>
      </c>
      <c r="E36" s="2" t="s">
        <v>133</v>
      </c>
      <c r="F36" s="3" t="s">
        <v>47</v>
      </c>
      <c r="G36" s="2" t="s">
        <v>117</v>
      </c>
      <c r="H36" s="3" t="s">
        <v>96</v>
      </c>
      <c r="I36" s="2" t="s">
        <v>217</v>
      </c>
      <c r="J36" s="1" t="s">
        <v>169</v>
      </c>
      <c r="K36" s="1" t="s">
        <v>170</v>
      </c>
      <c r="L36" s="1" t="s">
        <v>116</v>
      </c>
      <c r="M36" s="2" t="s">
        <v>218</v>
      </c>
      <c r="N36" s="4">
        <v>0</v>
      </c>
      <c r="O36" s="4">
        <v>500000</v>
      </c>
      <c r="P36" s="4">
        <v>0</v>
      </c>
      <c r="Q36" s="4">
        <v>500000</v>
      </c>
      <c r="R36" s="5">
        <v>0</v>
      </c>
      <c r="S36" s="5">
        <v>0</v>
      </c>
      <c r="T36" s="5">
        <v>0</v>
      </c>
      <c r="U36" s="5">
        <v>0</v>
      </c>
      <c r="V36" s="5">
        <v>0</v>
      </c>
      <c r="W36" s="5">
        <v>0</v>
      </c>
    </row>
    <row r="37" spans="1:23" ht="180" x14ac:dyDescent="0.25">
      <c r="A37" s="2" t="s">
        <v>44</v>
      </c>
      <c r="B37" s="3">
        <v>9</v>
      </c>
      <c r="C37" s="3">
        <v>602</v>
      </c>
      <c r="D37" s="1" t="s">
        <v>48</v>
      </c>
      <c r="E37" s="2" t="s">
        <v>133</v>
      </c>
      <c r="F37" s="3" t="s">
        <v>47</v>
      </c>
      <c r="G37" s="2" t="s">
        <v>117</v>
      </c>
      <c r="H37" s="3" t="s">
        <v>96</v>
      </c>
      <c r="I37" s="2" t="s">
        <v>219</v>
      </c>
      <c r="J37" s="1" t="s">
        <v>169</v>
      </c>
      <c r="K37" s="1" t="s">
        <v>170</v>
      </c>
      <c r="L37" s="1" t="s">
        <v>116</v>
      </c>
      <c r="M37" s="2" t="s">
        <v>220</v>
      </c>
      <c r="N37" s="4">
        <v>0</v>
      </c>
      <c r="O37" s="4">
        <v>0</v>
      </c>
      <c r="P37" s="4">
        <v>0</v>
      </c>
      <c r="Q37" s="4">
        <v>700000</v>
      </c>
      <c r="R37" s="5">
        <v>0</v>
      </c>
      <c r="S37" s="5">
        <v>0</v>
      </c>
      <c r="T37" s="5">
        <v>0</v>
      </c>
      <c r="U37" s="5">
        <v>0</v>
      </c>
      <c r="V37" s="5">
        <v>0</v>
      </c>
      <c r="W37" s="5">
        <v>0</v>
      </c>
    </row>
    <row r="38" spans="1:23" ht="90" x14ac:dyDescent="0.25">
      <c r="A38" s="2" t="s">
        <v>44</v>
      </c>
      <c r="B38" s="3">
        <v>9</v>
      </c>
      <c r="C38" s="3">
        <v>602</v>
      </c>
      <c r="D38" s="1" t="s">
        <v>48</v>
      </c>
      <c r="E38" s="2" t="s">
        <v>133</v>
      </c>
      <c r="F38" s="3" t="s">
        <v>47</v>
      </c>
      <c r="G38" s="2" t="s">
        <v>117</v>
      </c>
      <c r="H38" s="3" t="s">
        <v>96</v>
      </c>
      <c r="I38" s="2" t="s">
        <v>49</v>
      </c>
      <c r="J38" s="1" t="s">
        <v>169</v>
      </c>
      <c r="K38" s="1" t="s">
        <v>170</v>
      </c>
      <c r="L38" s="1" t="s">
        <v>116</v>
      </c>
      <c r="M38" s="2" t="s">
        <v>221</v>
      </c>
      <c r="N38" s="4">
        <v>0</v>
      </c>
      <c r="O38" s="4">
        <v>611953</v>
      </c>
      <c r="P38" s="4">
        <v>0</v>
      </c>
      <c r="Q38" s="4">
        <v>1111953</v>
      </c>
      <c r="R38" s="5">
        <v>0</v>
      </c>
      <c r="S38" s="5">
        <v>0</v>
      </c>
      <c r="T38" s="5">
        <v>0</v>
      </c>
      <c r="U38" s="5">
        <v>0</v>
      </c>
      <c r="V38" s="5">
        <v>0</v>
      </c>
      <c r="W38" s="5">
        <v>0</v>
      </c>
    </row>
    <row r="39" spans="1:23" ht="75" x14ac:dyDescent="0.25">
      <c r="A39" s="2" t="s">
        <v>44</v>
      </c>
      <c r="B39" s="3">
        <v>9</v>
      </c>
      <c r="C39" s="3">
        <v>720</v>
      </c>
      <c r="D39" s="1" t="s">
        <v>51</v>
      </c>
      <c r="E39" s="2" t="s">
        <v>134</v>
      </c>
      <c r="F39" s="3" t="s">
        <v>50</v>
      </c>
      <c r="G39" s="2" t="s">
        <v>117</v>
      </c>
      <c r="H39" s="3" t="s">
        <v>96</v>
      </c>
      <c r="I39" s="2" t="s">
        <v>52</v>
      </c>
      <c r="J39" s="1" t="s">
        <v>169</v>
      </c>
      <c r="K39" s="1" t="s">
        <v>170</v>
      </c>
      <c r="L39" s="1" t="s">
        <v>116</v>
      </c>
      <c r="M39" s="2" t="s">
        <v>222</v>
      </c>
      <c r="N39" s="4">
        <v>0</v>
      </c>
      <c r="O39" s="4">
        <v>200000</v>
      </c>
      <c r="P39" s="4">
        <v>0</v>
      </c>
      <c r="Q39" s="4">
        <v>0</v>
      </c>
      <c r="R39" s="5">
        <v>0</v>
      </c>
      <c r="S39" s="5">
        <v>0</v>
      </c>
      <c r="T39" s="5">
        <v>0</v>
      </c>
      <c r="U39" s="5">
        <v>0</v>
      </c>
      <c r="V39" s="5">
        <v>0</v>
      </c>
      <c r="W39" s="5">
        <v>0</v>
      </c>
    </row>
    <row r="40" spans="1:23" ht="135" x14ac:dyDescent="0.25">
      <c r="A40" s="2" t="s">
        <v>44</v>
      </c>
      <c r="B40" s="3">
        <v>9</v>
      </c>
      <c r="C40" s="3">
        <v>790</v>
      </c>
      <c r="D40" s="1" t="s">
        <v>54</v>
      </c>
      <c r="E40" s="2" t="s">
        <v>135</v>
      </c>
      <c r="F40" s="3" t="s">
        <v>53</v>
      </c>
      <c r="G40" s="2" t="s">
        <v>117</v>
      </c>
      <c r="H40" s="3" t="s">
        <v>96</v>
      </c>
      <c r="I40" s="2" t="s">
        <v>55</v>
      </c>
      <c r="J40" s="1" t="s">
        <v>169</v>
      </c>
      <c r="K40" s="1" t="s">
        <v>170</v>
      </c>
      <c r="L40" s="1" t="s">
        <v>116</v>
      </c>
      <c r="M40" s="2" t="s">
        <v>223</v>
      </c>
      <c r="N40" s="4">
        <v>0</v>
      </c>
      <c r="O40" s="4">
        <v>881716</v>
      </c>
      <c r="P40" s="4">
        <v>0</v>
      </c>
      <c r="Q40" s="4">
        <v>0</v>
      </c>
      <c r="R40" s="5">
        <v>0</v>
      </c>
      <c r="S40" s="5">
        <v>0</v>
      </c>
      <c r="T40" s="5">
        <v>0</v>
      </c>
      <c r="U40" s="5">
        <v>0</v>
      </c>
      <c r="V40" s="5">
        <v>0</v>
      </c>
      <c r="W40" s="5">
        <v>0</v>
      </c>
    </row>
    <row r="41" spans="1:23" ht="210" x14ac:dyDescent="0.25">
      <c r="A41" s="2" t="s">
        <v>44</v>
      </c>
      <c r="B41" s="3">
        <v>9</v>
      </c>
      <c r="C41" s="3">
        <v>794</v>
      </c>
      <c r="D41" s="1" t="s">
        <v>57</v>
      </c>
      <c r="E41" s="2" t="s">
        <v>136</v>
      </c>
      <c r="F41" s="3" t="s">
        <v>56</v>
      </c>
      <c r="G41" s="2" t="s">
        <v>117</v>
      </c>
      <c r="H41" s="3" t="s">
        <v>96</v>
      </c>
      <c r="I41" s="2" t="s">
        <v>58</v>
      </c>
      <c r="J41" s="1" t="s">
        <v>169</v>
      </c>
      <c r="K41" s="1" t="s">
        <v>170</v>
      </c>
      <c r="L41" s="1" t="s">
        <v>116</v>
      </c>
      <c r="M41" s="2" t="s">
        <v>59</v>
      </c>
      <c r="N41" s="4">
        <v>0</v>
      </c>
      <c r="O41" s="4">
        <v>213847</v>
      </c>
      <c r="P41" s="4">
        <v>0</v>
      </c>
      <c r="Q41" s="4">
        <v>0</v>
      </c>
      <c r="R41" s="5">
        <v>0</v>
      </c>
      <c r="S41" s="5">
        <v>0</v>
      </c>
      <c r="T41" s="5">
        <v>0</v>
      </c>
      <c r="U41" s="5">
        <v>20</v>
      </c>
      <c r="V41" s="5">
        <v>0</v>
      </c>
      <c r="W41" s="5">
        <v>20</v>
      </c>
    </row>
    <row r="42" spans="1:23" ht="90" x14ac:dyDescent="0.25">
      <c r="A42" s="2" t="s">
        <v>44</v>
      </c>
      <c r="B42" s="3">
        <v>9</v>
      </c>
      <c r="C42" s="3">
        <v>765</v>
      </c>
      <c r="D42" s="1" t="s">
        <v>61</v>
      </c>
      <c r="E42" s="2" t="s">
        <v>137</v>
      </c>
      <c r="F42" s="3" t="s">
        <v>60</v>
      </c>
      <c r="G42" s="2" t="s">
        <v>117</v>
      </c>
      <c r="H42" s="3" t="s">
        <v>96</v>
      </c>
      <c r="I42" s="2" t="s">
        <v>62</v>
      </c>
      <c r="J42" s="1" t="s">
        <v>169</v>
      </c>
      <c r="K42" s="1" t="s">
        <v>170</v>
      </c>
      <c r="L42" s="1" t="s">
        <v>116</v>
      </c>
      <c r="M42" s="2" t="s">
        <v>63</v>
      </c>
      <c r="N42" s="4">
        <v>0</v>
      </c>
      <c r="O42" s="4">
        <v>796839</v>
      </c>
      <c r="P42" s="4">
        <v>0</v>
      </c>
      <c r="Q42" s="4">
        <v>0</v>
      </c>
      <c r="R42" s="5">
        <v>0</v>
      </c>
      <c r="S42" s="5">
        <v>0</v>
      </c>
      <c r="T42" s="5">
        <v>0</v>
      </c>
      <c r="U42" s="5">
        <v>0</v>
      </c>
      <c r="V42" s="5">
        <v>0</v>
      </c>
      <c r="W42" s="5">
        <v>0</v>
      </c>
    </row>
    <row r="43" spans="1:23" ht="120" x14ac:dyDescent="0.25">
      <c r="A43" s="2" t="s">
        <v>44</v>
      </c>
      <c r="B43" s="3">
        <v>9</v>
      </c>
      <c r="C43" s="3">
        <v>765</v>
      </c>
      <c r="D43" s="1" t="s">
        <v>61</v>
      </c>
      <c r="E43" s="2" t="s">
        <v>137</v>
      </c>
      <c r="F43" s="3" t="s">
        <v>60</v>
      </c>
      <c r="G43" s="2" t="s">
        <v>117</v>
      </c>
      <c r="H43" s="3" t="s">
        <v>96</v>
      </c>
      <c r="I43" s="2" t="s">
        <v>64</v>
      </c>
      <c r="J43" s="1" t="s">
        <v>169</v>
      </c>
      <c r="K43" s="1" t="s">
        <v>170</v>
      </c>
      <c r="L43" s="1" t="s">
        <v>116</v>
      </c>
      <c r="M43" s="2" t="s">
        <v>224</v>
      </c>
      <c r="N43" s="4">
        <v>0</v>
      </c>
      <c r="O43" s="4">
        <v>0</v>
      </c>
      <c r="P43" s="4">
        <v>0</v>
      </c>
      <c r="Q43" s="4">
        <v>3864875</v>
      </c>
      <c r="R43" s="5">
        <v>0</v>
      </c>
      <c r="S43" s="5">
        <v>0</v>
      </c>
      <c r="T43" s="5">
        <v>0</v>
      </c>
      <c r="U43" s="5">
        <v>0</v>
      </c>
      <c r="V43" s="5">
        <v>0</v>
      </c>
      <c r="W43" s="5">
        <v>0</v>
      </c>
    </row>
    <row r="44" spans="1:23" ht="120" x14ac:dyDescent="0.25">
      <c r="A44" s="2" t="s">
        <v>44</v>
      </c>
      <c r="B44" s="3">
        <v>9</v>
      </c>
      <c r="C44" s="3">
        <v>765</v>
      </c>
      <c r="D44" s="1" t="s">
        <v>61</v>
      </c>
      <c r="E44" s="2" t="s">
        <v>137</v>
      </c>
      <c r="F44" s="3" t="s">
        <v>60</v>
      </c>
      <c r="G44" s="2" t="s">
        <v>117</v>
      </c>
      <c r="H44" s="3" t="s">
        <v>96</v>
      </c>
      <c r="I44" s="2" t="s">
        <v>65</v>
      </c>
      <c r="J44" s="1" t="s">
        <v>169</v>
      </c>
      <c r="K44" s="1" t="s">
        <v>170</v>
      </c>
      <c r="L44" s="1" t="s">
        <v>116</v>
      </c>
      <c r="M44" s="2" t="s">
        <v>113</v>
      </c>
      <c r="N44" s="4">
        <v>0</v>
      </c>
      <c r="O44" s="4">
        <v>0</v>
      </c>
      <c r="P44" s="4">
        <v>0</v>
      </c>
      <c r="Q44" s="4">
        <v>1135136</v>
      </c>
      <c r="R44" s="5">
        <v>0</v>
      </c>
      <c r="S44" s="5">
        <v>0</v>
      </c>
      <c r="T44" s="5">
        <v>0</v>
      </c>
      <c r="U44" s="5">
        <v>0</v>
      </c>
      <c r="V44" s="5">
        <v>0</v>
      </c>
      <c r="W44" s="5">
        <v>0</v>
      </c>
    </row>
    <row r="45" spans="1:23" ht="75" x14ac:dyDescent="0.25">
      <c r="A45" s="2" t="s">
        <v>44</v>
      </c>
      <c r="B45" s="3">
        <v>9</v>
      </c>
      <c r="C45" s="3">
        <v>765</v>
      </c>
      <c r="D45" s="1" t="s">
        <v>61</v>
      </c>
      <c r="E45" s="2" t="s">
        <v>137</v>
      </c>
      <c r="F45" s="3" t="s">
        <v>60</v>
      </c>
      <c r="G45" s="2" t="s">
        <v>117</v>
      </c>
      <c r="H45" s="3" t="s">
        <v>96</v>
      </c>
      <c r="I45" s="2" t="s">
        <v>66</v>
      </c>
      <c r="J45" s="1" t="s">
        <v>169</v>
      </c>
      <c r="K45" s="1" t="s">
        <v>170</v>
      </c>
      <c r="L45" s="1" t="s">
        <v>116</v>
      </c>
      <c r="M45" s="2" t="s">
        <v>225</v>
      </c>
      <c r="N45" s="4">
        <v>0</v>
      </c>
      <c r="O45" s="4">
        <v>0</v>
      </c>
      <c r="P45" s="4">
        <v>0</v>
      </c>
      <c r="Q45" s="4">
        <v>27000000</v>
      </c>
      <c r="R45" s="5">
        <v>0</v>
      </c>
      <c r="S45" s="5">
        <v>0</v>
      </c>
      <c r="T45" s="5">
        <v>0</v>
      </c>
      <c r="U45" s="5">
        <v>0</v>
      </c>
      <c r="V45" s="5">
        <v>0</v>
      </c>
      <c r="W45" s="5">
        <v>0</v>
      </c>
    </row>
    <row r="46" spans="1:23" ht="105" x14ac:dyDescent="0.25">
      <c r="A46" s="2" t="s">
        <v>44</v>
      </c>
      <c r="B46" s="3">
        <v>9</v>
      </c>
      <c r="C46" s="3">
        <v>765</v>
      </c>
      <c r="D46" s="1" t="s">
        <v>61</v>
      </c>
      <c r="E46" s="2" t="s">
        <v>137</v>
      </c>
      <c r="F46" s="3" t="s">
        <v>60</v>
      </c>
      <c r="G46" s="2" t="s">
        <v>117</v>
      </c>
      <c r="H46" s="3" t="s">
        <v>96</v>
      </c>
      <c r="I46" s="2" t="s">
        <v>226</v>
      </c>
      <c r="J46" s="1" t="s">
        <v>169</v>
      </c>
      <c r="K46" s="1" t="s">
        <v>170</v>
      </c>
      <c r="L46" s="1" t="s">
        <v>116</v>
      </c>
      <c r="M46" s="2" t="s">
        <v>227</v>
      </c>
      <c r="N46" s="4">
        <v>0</v>
      </c>
      <c r="O46" s="4">
        <v>-1800000</v>
      </c>
      <c r="P46" s="4">
        <v>0</v>
      </c>
      <c r="Q46" s="4">
        <v>0</v>
      </c>
      <c r="R46" s="5">
        <v>0</v>
      </c>
      <c r="S46" s="5">
        <v>0</v>
      </c>
      <c r="T46" s="5">
        <v>0</v>
      </c>
      <c r="U46" s="5">
        <v>0</v>
      </c>
      <c r="V46" s="5">
        <v>0</v>
      </c>
      <c r="W46" s="5">
        <v>0</v>
      </c>
    </row>
    <row r="47" spans="1:23" ht="60" x14ac:dyDescent="0.25">
      <c r="A47" s="2" t="s">
        <v>44</v>
      </c>
      <c r="B47" s="3">
        <v>9</v>
      </c>
      <c r="C47" s="3">
        <v>765</v>
      </c>
      <c r="D47" s="1" t="s">
        <v>61</v>
      </c>
      <c r="E47" s="2" t="s">
        <v>137</v>
      </c>
      <c r="F47" s="3" t="s">
        <v>60</v>
      </c>
      <c r="G47" s="2" t="s">
        <v>117</v>
      </c>
      <c r="H47" s="3" t="s">
        <v>96</v>
      </c>
      <c r="I47" s="2" t="s">
        <v>67</v>
      </c>
      <c r="J47" s="1" t="s">
        <v>169</v>
      </c>
      <c r="K47" s="1" t="s">
        <v>170</v>
      </c>
      <c r="L47" s="1" t="s">
        <v>116</v>
      </c>
      <c r="M47" s="2" t="s">
        <v>68</v>
      </c>
      <c r="N47" s="4">
        <v>0</v>
      </c>
      <c r="O47" s="4">
        <v>331919</v>
      </c>
      <c r="P47" s="4">
        <v>0</v>
      </c>
      <c r="Q47" s="4">
        <v>417041</v>
      </c>
      <c r="R47" s="5">
        <v>0</v>
      </c>
      <c r="S47" s="5">
        <v>0</v>
      </c>
      <c r="T47" s="5">
        <v>0</v>
      </c>
      <c r="U47" s="5">
        <v>0</v>
      </c>
      <c r="V47" s="5">
        <v>0</v>
      </c>
      <c r="W47" s="5">
        <v>0</v>
      </c>
    </row>
    <row r="48" spans="1:23" ht="135" x14ac:dyDescent="0.25">
      <c r="A48" s="2" t="s">
        <v>44</v>
      </c>
      <c r="B48" s="3">
        <v>9</v>
      </c>
      <c r="C48" s="3">
        <v>765</v>
      </c>
      <c r="D48" s="1" t="s">
        <v>61</v>
      </c>
      <c r="E48" s="2" t="s">
        <v>137</v>
      </c>
      <c r="F48" s="3" t="s">
        <v>60</v>
      </c>
      <c r="G48" s="2" t="s">
        <v>117</v>
      </c>
      <c r="H48" s="3" t="s">
        <v>96</v>
      </c>
      <c r="I48" s="2" t="s">
        <v>69</v>
      </c>
      <c r="J48" s="1" t="s">
        <v>169</v>
      </c>
      <c r="K48" s="1" t="s">
        <v>170</v>
      </c>
      <c r="L48" s="1" t="s">
        <v>116</v>
      </c>
      <c r="M48" s="2" t="s">
        <v>228</v>
      </c>
      <c r="N48" s="4">
        <v>0</v>
      </c>
      <c r="O48" s="4">
        <v>2242786</v>
      </c>
      <c r="P48" s="4">
        <v>0</v>
      </c>
      <c r="Q48" s="4">
        <v>4134051</v>
      </c>
      <c r="R48" s="5">
        <v>0</v>
      </c>
      <c r="S48" s="5">
        <v>0</v>
      </c>
      <c r="T48" s="5">
        <v>0</v>
      </c>
      <c r="U48" s="5">
        <v>0</v>
      </c>
      <c r="V48" s="5">
        <v>0</v>
      </c>
      <c r="W48" s="5">
        <v>0</v>
      </c>
    </row>
    <row r="49" spans="1:23" ht="90" x14ac:dyDescent="0.25">
      <c r="A49" s="2" t="s">
        <v>44</v>
      </c>
      <c r="B49" s="3">
        <v>9</v>
      </c>
      <c r="C49" s="3">
        <v>765</v>
      </c>
      <c r="D49" s="1" t="s">
        <v>61</v>
      </c>
      <c r="E49" s="2" t="s">
        <v>137</v>
      </c>
      <c r="F49" s="3" t="s">
        <v>60</v>
      </c>
      <c r="G49" s="2" t="s">
        <v>117</v>
      </c>
      <c r="H49" s="3" t="s">
        <v>96</v>
      </c>
      <c r="I49" s="2" t="s">
        <v>70</v>
      </c>
      <c r="J49" s="1" t="s">
        <v>169</v>
      </c>
      <c r="K49" s="1" t="s">
        <v>170</v>
      </c>
      <c r="L49" s="1" t="s">
        <v>116</v>
      </c>
      <c r="M49" s="2" t="s">
        <v>71</v>
      </c>
      <c r="N49" s="4">
        <v>0</v>
      </c>
      <c r="O49" s="4">
        <v>0</v>
      </c>
      <c r="P49" s="4">
        <v>0</v>
      </c>
      <c r="Q49" s="4">
        <v>-20469152</v>
      </c>
      <c r="R49" s="5">
        <v>0</v>
      </c>
      <c r="S49" s="5">
        <v>0</v>
      </c>
      <c r="T49" s="5">
        <v>0</v>
      </c>
      <c r="U49" s="5">
        <v>0</v>
      </c>
      <c r="V49" s="5">
        <v>0</v>
      </c>
      <c r="W49" s="5">
        <v>0</v>
      </c>
    </row>
    <row r="50" spans="1:23" ht="105" x14ac:dyDescent="0.25">
      <c r="A50" s="2" t="s">
        <v>44</v>
      </c>
      <c r="B50" s="3">
        <v>9</v>
      </c>
      <c r="C50" s="3">
        <v>765</v>
      </c>
      <c r="D50" s="1" t="s">
        <v>61</v>
      </c>
      <c r="E50" s="2" t="s">
        <v>137</v>
      </c>
      <c r="F50" s="3" t="s">
        <v>60</v>
      </c>
      <c r="G50" s="2" t="s">
        <v>117</v>
      </c>
      <c r="H50" s="3" t="s">
        <v>96</v>
      </c>
      <c r="I50" s="2" t="s">
        <v>229</v>
      </c>
      <c r="J50" s="1" t="s">
        <v>169</v>
      </c>
      <c r="K50" s="1" t="s">
        <v>170</v>
      </c>
      <c r="L50" s="1" t="s">
        <v>116</v>
      </c>
      <c r="M50" s="2" t="s">
        <v>72</v>
      </c>
      <c r="N50" s="4">
        <v>0</v>
      </c>
      <c r="O50" s="4">
        <v>0</v>
      </c>
      <c r="P50" s="4">
        <v>0</v>
      </c>
      <c r="Q50" s="4">
        <v>100000</v>
      </c>
      <c r="R50" s="5">
        <v>0</v>
      </c>
      <c r="S50" s="5">
        <v>0</v>
      </c>
      <c r="T50" s="5">
        <v>0</v>
      </c>
      <c r="U50" s="5">
        <v>0</v>
      </c>
      <c r="V50" s="5">
        <v>0</v>
      </c>
      <c r="W50" s="5">
        <v>0</v>
      </c>
    </row>
    <row r="51" spans="1:23" ht="285" x14ac:dyDescent="0.25">
      <c r="A51" s="2" t="s">
        <v>44</v>
      </c>
      <c r="B51" s="3">
        <v>9</v>
      </c>
      <c r="C51" s="3">
        <v>765</v>
      </c>
      <c r="D51" s="1" t="s">
        <v>61</v>
      </c>
      <c r="E51" s="2" t="s">
        <v>137</v>
      </c>
      <c r="F51" s="3" t="s">
        <v>60</v>
      </c>
      <c r="G51" s="2" t="s">
        <v>117</v>
      </c>
      <c r="H51" s="3" t="s">
        <v>96</v>
      </c>
      <c r="I51" s="2" t="s">
        <v>73</v>
      </c>
      <c r="J51" s="1" t="s">
        <v>169</v>
      </c>
      <c r="K51" s="1" t="s">
        <v>170</v>
      </c>
      <c r="L51" s="1" t="s">
        <v>116</v>
      </c>
      <c r="M51" s="2" t="s">
        <v>230</v>
      </c>
      <c r="N51" s="4">
        <v>0</v>
      </c>
      <c r="O51" s="4">
        <v>2953790</v>
      </c>
      <c r="P51" s="4">
        <v>0</v>
      </c>
      <c r="Q51" s="4">
        <v>-3509790</v>
      </c>
      <c r="R51" s="5">
        <v>0</v>
      </c>
      <c r="S51" s="5">
        <v>0</v>
      </c>
      <c r="T51" s="5">
        <v>0</v>
      </c>
      <c r="U51" s="5">
        <v>58</v>
      </c>
      <c r="V51" s="5">
        <v>-58</v>
      </c>
      <c r="W51" s="5">
        <v>0</v>
      </c>
    </row>
    <row r="52" spans="1:23" ht="60" x14ac:dyDescent="0.25">
      <c r="A52" s="2" t="s">
        <v>44</v>
      </c>
      <c r="B52" s="3">
        <v>9</v>
      </c>
      <c r="C52" s="3">
        <v>765</v>
      </c>
      <c r="D52" s="1" t="s">
        <v>61</v>
      </c>
      <c r="E52" s="2" t="s">
        <v>137</v>
      </c>
      <c r="F52" s="3" t="s">
        <v>60</v>
      </c>
      <c r="G52" s="2" t="s">
        <v>117</v>
      </c>
      <c r="H52" s="3" t="s">
        <v>96</v>
      </c>
      <c r="I52" s="2" t="s">
        <v>74</v>
      </c>
      <c r="J52" s="1" t="s">
        <v>169</v>
      </c>
      <c r="K52" s="1" t="s">
        <v>170</v>
      </c>
      <c r="L52" s="1" t="s">
        <v>116</v>
      </c>
      <c r="M52" s="2" t="s">
        <v>75</v>
      </c>
      <c r="N52" s="4">
        <v>0</v>
      </c>
      <c r="O52" s="4">
        <v>4200600</v>
      </c>
      <c r="P52" s="4">
        <v>0</v>
      </c>
      <c r="Q52" s="4">
        <v>4200600</v>
      </c>
      <c r="R52" s="5">
        <v>0</v>
      </c>
      <c r="S52" s="5">
        <v>0</v>
      </c>
      <c r="T52" s="5">
        <v>0</v>
      </c>
      <c r="U52" s="5">
        <v>0</v>
      </c>
      <c r="V52" s="5">
        <v>0</v>
      </c>
      <c r="W52" s="5">
        <v>0</v>
      </c>
    </row>
    <row r="53" spans="1:23" ht="105" x14ac:dyDescent="0.25">
      <c r="A53" s="2" t="s">
        <v>76</v>
      </c>
      <c r="B53" s="3">
        <v>10</v>
      </c>
      <c r="C53" s="3">
        <v>402</v>
      </c>
      <c r="D53" s="1" t="s">
        <v>78</v>
      </c>
      <c r="E53" s="2" t="s">
        <v>138</v>
      </c>
      <c r="F53" s="3" t="s">
        <v>77</v>
      </c>
      <c r="G53" s="2" t="s">
        <v>117</v>
      </c>
      <c r="H53" s="3" t="s">
        <v>96</v>
      </c>
      <c r="I53" s="2" t="s">
        <v>79</v>
      </c>
      <c r="J53" s="1" t="s">
        <v>169</v>
      </c>
      <c r="K53" s="1" t="s">
        <v>170</v>
      </c>
      <c r="L53" s="1" t="s">
        <v>116</v>
      </c>
      <c r="M53" s="2" t="s">
        <v>231</v>
      </c>
      <c r="N53" s="4">
        <v>0</v>
      </c>
      <c r="O53" s="4">
        <v>-176000</v>
      </c>
      <c r="P53" s="4">
        <v>0</v>
      </c>
      <c r="Q53" s="4">
        <v>0</v>
      </c>
      <c r="R53" s="5">
        <v>0</v>
      </c>
      <c r="S53" s="5">
        <v>0</v>
      </c>
      <c r="T53" s="5">
        <v>0</v>
      </c>
      <c r="U53" s="5">
        <v>0</v>
      </c>
      <c r="V53" s="5">
        <v>0</v>
      </c>
      <c r="W53" s="5">
        <v>0</v>
      </c>
    </row>
    <row r="54" spans="1:23" ht="60" x14ac:dyDescent="0.25">
      <c r="A54" s="2" t="s">
        <v>80</v>
      </c>
      <c r="B54" s="3">
        <v>11</v>
      </c>
      <c r="C54" s="3">
        <v>799</v>
      </c>
      <c r="D54" s="1" t="s">
        <v>82</v>
      </c>
      <c r="E54" s="2" t="s">
        <v>139</v>
      </c>
      <c r="F54" s="3" t="s">
        <v>81</v>
      </c>
      <c r="G54" s="2" t="s">
        <v>117</v>
      </c>
      <c r="H54" s="3" t="s">
        <v>96</v>
      </c>
      <c r="I54" s="2" t="s">
        <v>83</v>
      </c>
      <c r="J54" s="1" t="s">
        <v>169</v>
      </c>
      <c r="K54" s="1" t="s">
        <v>170</v>
      </c>
      <c r="L54" s="1" t="s">
        <v>116</v>
      </c>
      <c r="M54" s="2" t="s">
        <v>232</v>
      </c>
      <c r="N54" s="4">
        <v>0</v>
      </c>
      <c r="O54" s="4">
        <v>5000000</v>
      </c>
      <c r="P54" s="4">
        <v>0</v>
      </c>
      <c r="Q54" s="4">
        <v>0</v>
      </c>
      <c r="R54" s="5">
        <v>0</v>
      </c>
      <c r="S54" s="5">
        <v>0</v>
      </c>
      <c r="T54" s="5">
        <v>0</v>
      </c>
      <c r="U54" s="5">
        <v>0</v>
      </c>
      <c r="V54" s="5">
        <v>0</v>
      </c>
      <c r="W54" s="5">
        <v>0</v>
      </c>
    </row>
    <row r="55" spans="1:23" ht="90" x14ac:dyDescent="0.25">
      <c r="A55" s="2" t="s">
        <v>80</v>
      </c>
      <c r="B55" s="3">
        <v>11</v>
      </c>
      <c r="C55" s="3">
        <v>778</v>
      </c>
      <c r="D55" s="1" t="s">
        <v>85</v>
      </c>
      <c r="E55" s="2" t="s">
        <v>140</v>
      </c>
      <c r="F55" s="3" t="s">
        <v>84</v>
      </c>
      <c r="G55" s="2" t="s">
        <v>117</v>
      </c>
      <c r="H55" s="3" t="s">
        <v>96</v>
      </c>
      <c r="I55" s="2" t="s">
        <v>233</v>
      </c>
      <c r="J55" s="1" t="s">
        <v>169</v>
      </c>
      <c r="K55" s="1" t="s">
        <v>170</v>
      </c>
      <c r="L55" s="1" t="s">
        <v>116</v>
      </c>
      <c r="M55" s="2" t="s">
        <v>234</v>
      </c>
      <c r="N55" s="4">
        <v>0</v>
      </c>
      <c r="O55" s="4">
        <v>125000</v>
      </c>
      <c r="P55" s="4">
        <v>0</v>
      </c>
      <c r="Q55" s="4">
        <v>0</v>
      </c>
      <c r="R55" s="5">
        <v>0</v>
      </c>
      <c r="S55" s="5">
        <v>0</v>
      </c>
      <c r="T55" s="5">
        <v>0</v>
      </c>
      <c r="U55" s="5">
        <v>0</v>
      </c>
      <c r="V55" s="5">
        <v>0</v>
      </c>
      <c r="W55" s="5">
        <v>0</v>
      </c>
    </row>
    <row r="56" spans="1:23" ht="75" x14ac:dyDescent="0.25">
      <c r="A56" s="2" t="s">
        <v>86</v>
      </c>
      <c r="B56" s="3">
        <v>12</v>
      </c>
      <c r="C56" s="3">
        <v>136</v>
      </c>
      <c r="D56" s="1" t="s">
        <v>88</v>
      </c>
      <c r="E56" s="2" t="s">
        <v>141</v>
      </c>
      <c r="F56" s="3" t="s">
        <v>87</v>
      </c>
      <c r="G56" s="2" t="s">
        <v>117</v>
      </c>
      <c r="H56" s="3" t="s">
        <v>96</v>
      </c>
      <c r="I56" s="2" t="s">
        <v>235</v>
      </c>
      <c r="J56" s="1" t="s">
        <v>169</v>
      </c>
      <c r="K56" s="1" t="s">
        <v>170</v>
      </c>
      <c r="L56" s="1" t="s">
        <v>116</v>
      </c>
      <c r="M56" s="2" t="s">
        <v>236</v>
      </c>
      <c r="N56" s="4">
        <v>0</v>
      </c>
      <c r="O56" s="4">
        <v>0</v>
      </c>
      <c r="P56" s="4">
        <v>0</v>
      </c>
      <c r="Q56" s="4">
        <v>721989</v>
      </c>
      <c r="R56" s="5">
        <v>0</v>
      </c>
      <c r="S56" s="5">
        <v>0</v>
      </c>
      <c r="T56" s="5">
        <v>0</v>
      </c>
      <c r="U56" s="5">
        <v>0</v>
      </c>
      <c r="V56" s="5">
        <v>0</v>
      </c>
      <c r="W56" s="5">
        <v>0</v>
      </c>
    </row>
    <row r="57" spans="1:23" ht="105" x14ac:dyDescent="0.25">
      <c r="A57" s="2" t="s">
        <v>86</v>
      </c>
      <c r="B57" s="3">
        <v>12</v>
      </c>
      <c r="C57" s="3">
        <v>136</v>
      </c>
      <c r="D57" s="1" t="s">
        <v>88</v>
      </c>
      <c r="E57" s="2" t="s">
        <v>141</v>
      </c>
      <c r="F57" s="3" t="s">
        <v>87</v>
      </c>
      <c r="G57" s="2" t="s">
        <v>117</v>
      </c>
      <c r="H57" s="3" t="s">
        <v>96</v>
      </c>
      <c r="I57" s="2" t="s">
        <v>237</v>
      </c>
      <c r="J57" s="1" t="s">
        <v>169</v>
      </c>
      <c r="K57" s="1" t="s">
        <v>170</v>
      </c>
      <c r="L57" s="1" t="s">
        <v>116</v>
      </c>
      <c r="M57" s="2" t="s">
        <v>238</v>
      </c>
      <c r="N57" s="4">
        <v>0</v>
      </c>
      <c r="O57" s="4">
        <v>2252312</v>
      </c>
      <c r="P57" s="4">
        <v>0</v>
      </c>
      <c r="Q57" s="4">
        <v>0</v>
      </c>
      <c r="R57" s="5">
        <v>0</v>
      </c>
      <c r="S57" s="5">
        <v>0</v>
      </c>
      <c r="T57" s="5">
        <v>0</v>
      </c>
      <c r="U57" s="5">
        <v>0</v>
      </c>
      <c r="V57" s="5">
        <v>0</v>
      </c>
      <c r="W57" s="5">
        <v>0</v>
      </c>
    </row>
    <row r="58" spans="1:23" ht="225" x14ac:dyDescent="0.25">
      <c r="A58" s="2" t="s">
        <v>89</v>
      </c>
      <c r="B58" s="3">
        <v>13</v>
      </c>
      <c r="C58" s="3">
        <v>154</v>
      </c>
      <c r="D58" s="1" t="s">
        <v>91</v>
      </c>
      <c r="E58" s="2" t="s">
        <v>142</v>
      </c>
      <c r="F58" s="3" t="s">
        <v>90</v>
      </c>
      <c r="G58" s="2" t="s">
        <v>117</v>
      </c>
      <c r="H58" s="3" t="s">
        <v>96</v>
      </c>
      <c r="I58" s="2" t="s">
        <v>92</v>
      </c>
      <c r="J58" s="1" t="s">
        <v>169</v>
      </c>
      <c r="K58" s="1" t="s">
        <v>170</v>
      </c>
      <c r="L58" s="1" t="s">
        <v>116</v>
      </c>
      <c r="M58" s="2" t="s">
        <v>239</v>
      </c>
      <c r="N58" s="4">
        <v>0</v>
      </c>
      <c r="O58" s="4">
        <v>0</v>
      </c>
      <c r="P58" s="4">
        <v>0</v>
      </c>
      <c r="Q58" s="4">
        <v>1500000</v>
      </c>
      <c r="R58" s="5">
        <v>0</v>
      </c>
      <c r="S58" s="5">
        <v>0</v>
      </c>
      <c r="T58" s="5">
        <v>0</v>
      </c>
      <c r="U58" s="5">
        <v>0</v>
      </c>
      <c r="V58" s="5">
        <v>25</v>
      </c>
      <c r="W58" s="5">
        <v>25</v>
      </c>
    </row>
    <row r="59" spans="1:23" ht="105" x14ac:dyDescent="0.25">
      <c r="A59" s="2" t="s">
        <v>89</v>
      </c>
      <c r="B59" s="3">
        <v>13</v>
      </c>
      <c r="C59" s="3">
        <v>501</v>
      </c>
      <c r="D59" s="1" t="s">
        <v>94</v>
      </c>
      <c r="E59" s="2" t="s">
        <v>143</v>
      </c>
      <c r="F59" s="3" t="s">
        <v>93</v>
      </c>
      <c r="G59" s="2" t="s">
        <v>117</v>
      </c>
      <c r="H59" s="3" t="s">
        <v>96</v>
      </c>
      <c r="I59" s="2" t="s">
        <v>95</v>
      </c>
      <c r="J59" s="1" t="s">
        <v>169</v>
      </c>
      <c r="K59" s="1" t="s">
        <v>170</v>
      </c>
      <c r="L59" s="1" t="s">
        <v>116</v>
      </c>
      <c r="M59" s="2" t="s">
        <v>240</v>
      </c>
      <c r="N59" s="4">
        <v>0</v>
      </c>
      <c r="O59" s="4">
        <v>0</v>
      </c>
      <c r="P59" s="4">
        <v>0</v>
      </c>
      <c r="Q59" s="4">
        <v>359496018</v>
      </c>
      <c r="R59" s="5">
        <v>0</v>
      </c>
      <c r="S59" s="5">
        <v>0</v>
      </c>
      <c r="T59" s="5">
        <v>0</v>
      </c>
      <c r="U59" s="5">
        <v>0</v>
      </c>
      <c r="V59" s="5">
        <v>0</v>
      </c>
      <c r="W59" s="5">
        <v>0</v>
      </c>
    </row>
    <row r="60" spans="1:23" ht="120" x14ac:dyDescent="0.25">
      <c r="A60" s="2" t="s">
        <v>98</v>
      </c>
      <c r="B60" s="3">
        <v>15</v>
      </c>
      <c r="C60" s="3">
        <v>995</v>
      </c>
      <c r="D60" s="1" t="s">
        <v>98</v>
      </c>
      <c r="E60" s="2" t="s">
        <v>144</v>
      </c>
      <c r="F60" s="3" t="s">
        <v>97</v>
      </c>
      <c r="G60" s="2" t="s">
        <v>117</v>
      </c>
      <c r="H60" s="3" t="s">
        <v>96</v>
      </c>
      <c r="I60" s="2" t="s">
        <v>99</v>
      </c>
      <c r="J60" s="1" t="s">
        <v>169</v>
      </c>
      <c r="K60" s="1" t="s">
        <v>170</v>
      </c>
      <c r="L60" s="1" t="s">
        <v>116</v>
      </c>
      <c r="M60" s="2" t="s">
        <v>243</v>
      </c>
      <c r="N60" s="4">
        <v>0</v>
      </c>
      <c r="O60" s="4">
        <v>-4651779</v>
      </c>
      <c r="P60" s="4">
        <v>0</v>
      </c>
      <c r="Q60" s="4">
        <v>0</v>
      </c>
      <c r="R60" s="5">
        <v>0</v>
      </c>
      <c r="S60" s="5">
        <v>0</v>
      </c>
      <c r="T60" s="5">
        <v>0</v>
      </c>
      <c r="U60" s="5">
        <v>0</v>
      </c>
      <c r="V60" s="5">
        <v>0</v>
      </c>
      <c r="W60" s="5">
        <v>0</v>
      </c>
    </row>
    <row r="61" spans="1:23" ht="60" x14ac:dyDescent="0.25">
      <c r="A61" s="2" t="s">
        <v>98</v>
      </c>
      <c r="B61" s="3">
        <v>15</v>
      </c>
      <c r="C61" s="3">
        <v>995</v>
      </c>
      <c r="D61" s="1" t="s">
        <v>98</v>
      </c>
      <c r="E61" s="2" t="s">
        <v>144</v>
      </c>
      <c r="F61" s="3" t="s">
        <v>97</v>
      </c>
      <c r="G61" s="2" t="s">
        <v>117</v>
      </c>
      <c r="H61" s="3" t="s">
        <v>96</v>
      </c>
      <c r="I61" s="2" t="s">
        <v>241</v>
      </c>
      <c r="J61" s="1" t="s">
        <v>169</v>
      </c>
      <c r="K61" s="1" t="s">
        <v>170</v>
      </c>
      <c r="L61" s="1" t="s">
        <v>116</v>
      </c>
      <c r="M61" s="2" t="s">
        <v>242</v>
      </c>
      <c r="N61" s="4">
        <v>0</v>
      </c>
      <c r="O61" s="4">
        <v>-198774</v>
      </c>
      <c r="P61" s="4">
        <v>0</v>
      </c>
      <c r="Q61" s="4">
        <v>0</v>
      </c>
      <c r="R61" s="5">
        <v>0</v>
      </c>
      <c r="S61" s="5">
        <v>0</v>
      </c>
      <c r="T61" s="5">
        <v>0</v>
      </c>
      <c r="U61" s="5">
        <v>0</v>
      </c>
      <c r="V61" s="5">
        <v>0</v>
      </c>
      <c r="W61" s="5">
        <v>0</v>
      </c>
    </row>
    <row r="62" spans="1:23" ht="105" x14ac:dyDescent="0.25">
      <c r="A62" s="2" t="s">
        <v>98</v>
      </c>
      <c r="B62" s="3">
        <v>15</v>
      </c>
      <c r="C62" s="3">
        <v>995</v>
      </c>
      <c r="D62" s="1" t="s">
        <v>98</v>
      </c>
      <c r="E62" s="2" t="s">
        <v>144</v>
      </c>
      <c r="F62" s="3" t="s">
        <v>97</v>
      </c>
      <c r="G62" s="2" t="s">
        <v>117</v>
      </c>
      <c r="H62" s="3" t="s">
        <v>96</v>
      </c>
      <c r="I62" s="2" t="s">
        <v>244</v>
      </c>
      <c r="J62" s="1" t="s">
        <v>169</v>
      </c>
      <c r="K62" s="1" t="s">
        <v>170</v>
      </c>
      <c r="L62" s="1" t="s">
        <v>116</v>
      </c>
      <c r="M62" s="2" t="s">
        <v>245</v>
      </c>
      <c r="N62" s="4">
        <v>0</v>
      </c>
      <c r="O62" s="4">
        <v>121395372</v>
      </c>
      <c r="P62" s="4">
        <v>0</v>
      </c>
      <c r="Q62" s="4">
        <v>0</v>
      </c>
      <c r="R62" s="5">
        <v>0</v>
      </c>
      <c r="S62" s="5">
        <v>0</v>
      </c>
      <c r="T62" s="5">
        <v>0</v>
      </c>
      <c r="U62" s="5">
        <v>0</v>
      </c>
      <c r="V62" s="5">
        <v>0</v>
      </c>
      <c r="W62" s="5">
        <v>0</v>
      </c>
    </row>
    <row r="63" spans="1:23" ht="105" x14ac:dyDescent="0.25">
      <c r="A63" s="2" t="s">
        <v>98</v>
      </c>
      <c r="B63" s="3">
        <v>15</v>
      </c>
      <c r="C63" s="3">
        <v>995</v>
      </c>
      <c r="D63" s="1" t="s">
        <v>98</v>
      </c>
      <c r="E63" s="2" t="s">
        <v>144</v>
      </c>
      <c r="F63" s="3" t="s">
        <v>97</v>
      </c>
      <c r="G63" s="2" t="s">
        <v>117</v>
      </c>
      <c r="H63" s="3" t="s">
        <v>96</v>
      </c>
      <c r="I63" s="2" t="s">
        <v>100</v>
      </c>
      <c r="J63" s="1" t="s">
        <v>169</v>
      </c>
      <c r="K63" s="1" t="s">
        <v>170</v>
      </c>
      <c r="L63" s="1" t="s">
        <v>116</v>
      </c>
      <c r="M63" s="2" t="s">
        <v>101</v>
      </c>
      <c r="N63" s="4">
        <v>0</v>
      </c>
      <c r="O63" s="4">
        <v>1209209</v>
      </c>
      <c r="P63" s="4">
        <v>0</v>
      </c>
      <c r="Q63" s="4">
        <v>0</v>
      </c>
      <c r="R63" s="5">
        <v>0</v>
      </c>
      <c r="S63" s="5">
        <v>0</v>
      </c>
      <c r="T63" s="5">
        <v>0</v>
      </c>
      <c r="U63" s="5">
        <v>0</v>
      </c>
      <c r="V63" s="5">
        <v>0</v>
      </c>
      <c r="W63" s="5">
        <v>0</v>
      </c>
    </row>
    <row r="64" spans="1:23" ht="135" x14ac:dyDescent="0.25">
      <c r="A64" s="2" t="s">
        <v>103</v>
      </c>
      <c r="B64" s="3">
        <v>16</v>
      </c>
      <c r="C64" s="3">
        <v>171</v>
      </c>
      <c r="D64" s="1" t="s">
        <v>104</v>
      </c>
      <c r="E64" s="2" t="s">
        <v>145</v>
      </c>
      <c r="F64" s="3" t="s">
        <v>102</v>
      </c>
      <c r="G64" s="2" t="s">
        <v>117</v>
      </c>
      <c r="H64" s="3" t="s">
        <v>96</v>
      </c>
      <c r="I64" s="2" t="s">
        <v>105</v>
      </c>
      <c r="J64" s="1" t="s">
        <v>169</v>
      </c>
      <c r="K64" s="1" t="s">
        <v>170</v>
      </c>
      <c r="L64" s="1" t="s">
        <v>116</v>
      </c>
      <c r="M64" s="2" t="s">
        <v>246</v>
      </c>
      <c r="N64" s="4">
        <v>0</v>
      </c>
      <c r="O64" s="4">
        <v>0</v>
      </c>
      <c r="P64" s="4">
        <v>0</v>
      </c>
      <c r="Q64" s="4">
        <v>242807</v>
      </c>
      <c r="R64" s="5">
        <v>0</v>
      </c>
      <c r="S64" s="5">
        <v>0</v>
      </c>
      <c r="T64" s="5">
        <v>0</v>
      </c>
      <c r="U64" s="5">
        <v>0</v>
      </c>
      <c r="V64" s="5">
        <v>6</v>
      </c>
      <c r="W64" s="5">
        <v>6</v>
      </c>
    </row>
    <row r="65" spans="1:23" ht="90" x14ac:dyDescent="0.25">
      <c r="A65" s="2" t="s">
        <v>103</v>
      </c>
      <c r="B65" s="3">
        <v>16</v>
      </c>
      <c r="C65" s="3">
        <v>171</v>
      </c>
      <c r="D65" s="1" t="s">
        <v>104</v>
      </c>
      <c r="E65" s="2" t="s">
        <v>145</v>
      </c>
      <c r="F65" s="3" t="s">
        <v>102</v>
      </c>
      <c r="G65" s="2" t="s">
        <v>117</v>
      </c>
      <c r="H65" s="3" t="s">
        <v>96</v>
      </c>
      <c r="I65" s="2" t="s">
        <v>106</v>
      </c>
      <c r="J65" s="1" t="s">
        <v>169</v>
      </c>
      <c r="K65" s="1" t="s">
        <v>170</v>
      </c>
      <c r="L65" s="1" t="s">
        <v>116</v>
      </c>
      <c r="M65" s="2" t="s">
        <v>247</v>
      </c>
      <c r="N65" s="4">
        <v>0</v>
      </c>
      <c r="O65" s="4">
        <v>0</v>
      </c>
      <c r="P65" s="4">
        <v>0</v>
      </c>
      <c r="Q65" s="4">
        <v>1056320</v>
      </c>
      <c r="R65" s="5">
        <v>0</v>
      </c>
      <c r="S65" s="5">
        <v>0</v>
      </c>
      <c r="T65" s="5">
        <v>0</v>
      </c>
      <c r="U65" s="5">
        <v>0</v>
      </c>
      <c r="V65" s="5">
        <v>0</v>
      </c>
      <c r="W65" s="5">
        <v>0</v>
      </c>
    </row>
    <row r="66" spans="1:23" ht="105" x14ac:dyDescent="0.25">
      <c r="A66" s="2" t="s">
        <v>103</v>
      </c>
      <c r="B66" s="3">
        <v>16</v>
      </c>
      <c r="C66" s="3">
        <v>171</v>
      </c>
      <c r="D66" s="1" t="s">
        <v>104</v>
      </c>
      <c r="E66" s="2" t="s">
        <v>145</v>
      </c>
      <c r="F66" s="3" t="s">
        <v>102</v>
      </c>
      <c r="G66" s="2" t="s">
        <v>117</v>
      </c>
      <c r="H66" s="3" t="s">
        <v>96</v>
      </c>
      <c r="I66" s="2" t="s">
        <v>107</v>
      </c>
      <c r="J66" s="1" t="s">
        <v>169</v>
      </c>
      <c r="K66" s="1" t="s">
        <v>170</v>
      </c>
      <c r="L66" s="1" t="s">
        <v>116</v>
      </c>
      <c r="M66" s="2" t="s">
        <v>248</v>
      </c>
      <c r="N66" s="4">
        <v>0</v>
      </c>
      <c r="O66" s="4">
        <v>0</v>
      </c>
      <c r="P66" s="4">
        <v>0</v>
      </c>
      <c r="Q66" s="4">
        <v>500000</v>
      </c>
      <c r="R66" s="5">
        <v>0</v>
      </c>
      <c r="S66" s="5">
        <v>0</v>
      </c>
      <c r="T66" s="5">
        <v>0</v>
      </c>
      <c r="U66" s="5">
        <v>0</v>
      </c>
      <c r="V66" s="5">
        <v>0</v>
      </c>
      <c r="W66" s="5">
        <v>0</v>
      </c>
    </row>
    <row r="67" spans="1:23" ht="150" x14ac:dyDescent="0.25">
      <c r="A67" s="2" t="s">
        <v>103</v>
      </c>
      <c r="B67" s="3">
        <v>16</v>
      </c>
      <c r="C67" s="3">
        <v>171</v>
      </c>
      <c r="D67" s="1" t="s">
        <v>104</v>
      </c>
      <c r="E67" s="2" t="s">
        <v>145</v>
      </c>
      <c r="F67" s="3" t="s">
        <v>102</v>
      </c>
      <c r="G67" s="2" t="s">
        <v>117</v>
      </c>
      <c r="H67" s="3" t="s">
        <v>96</v>
      </c>
      <c r="I67" s="2" t="s">
        <v>108</v>
      </c>
      <c r="J67" s="1" t="s">
        <v>169</v>
      </c>
      <c r="K67" s="1" t="s">
        <v>170</v>
      </c>
      <c r="L67" s="1" t="s">
        <v>116</v>
      </c>
      <c r="M67" s="2" t="s">
        <v>109</v>
      </c>
      <c r="N67" s="4">
        <v>0</v>
      </c>
      <c r="O67" s="4">
        <v>0</v>
      </c>
      <c r="P67" s="4">
        <v>0</v>
      </c>
      <c r="Q67" s="4">
        <v>1746537</v>
      </c>
      <c r="R67" s="5">
        <v>0</v>
      </c>
      <c r="S67" s="5">
        <v>0</v>
      </c>
      <c r="T67" s="5">
        <v>0</v>
      </c>
      <c r="U67" s="5">
        <v>0</v>
      </c>
      <c r="V67" s="5">
        <v>0</v>
      </c>
      <c r="W67" s="5">
        <v>0</v>
      </c>
    </row>
    <row r="68" spans="1:23" ht="135" x14ac:dyDescent="0.25">
      <c r="A68" s="2" t="s">
        <v>103</v>
      </c>
      <c r="B68" s="3">
        <v>16</v>
      </c>
      <c r="C68" s="3">
        <v>171</v>
      </c>
      <c r="D68" s="1" t="s">
        <v>104</v>
      </c>
      <c r="E68" s="2" t="s">
        <v>145</v>
      </c>
      <c r="F68" s="3" t="s">
        <v>102</v>
      </c>
      <c r="G68" s="2" t="s">
        <v>117</v>
      </c>
      <c r="H68" s="3" t="s">
        <v>96</v>
      </c>
      <c r="I68" s="2" t="s">
        <v>249</v>
      </c>
      <c r="J68" s="1" t="s">
        <v>169</v>
      </c>
      <c r="K68" s="1" t="s">
        <v>170</v>
      </c>
      <c r="L68" s="1" t="s">
        <v>116</v>
      </c>
      <c r="M68" s="2" t="s">
        <v>250</v>
      </c>
      <c r="N68" s="4">
        <v>0</v>
      </c>
      <c r="O68" s="4">
        <v>0</v>
      </c>
      <c r="P68" s="4">
        <v>0</v>
      </c>
      <c r="Q68" s="4">
        <v>1451987</v>
      </c>
      <c r="R68" s="5">
        <v>0</v>
      </c>
      <c r="S68" s="5">
        <v>0</v>
      </c>
      <c r="T68" s="5">
        <v>0</v>
      </c>
      <c r="U68" s="5">
        <v>0</v>
      </c>
      <c r="V68" s="5">
        <v>0</v>
      </c>
      <c r="W68" s="5">
        <v>0</v>
      </c>
    </row>
    <row r="69" spans="1:23" ht="150" x14ac:dyDescent="0.25">
      <c r="A69" s="2" t="s">
        <v>103</v>
      </c>
      <c r="B69" s="3">
        <v>16</v>
      </c>
      <c r="C69" s="3">
        <v>171</v>
      </c>
      <c r="D69" s="1" t="s">
        <v>104</v>
      </c>
      <c r="E69" s="2" t="s">
        <v>145</v>
      </c>
      <c r="F69" s="3" t="s">
        <v>102</v>
      </c>
      <c r="G69" s="2" t="s">
        <v>117</v>
      </c>
      <c r="H69" s="3" t="s">
        <v>96</v>
      </c>
      <c r="I69" s="2" t="s">
        <v>251</v>
      </c>
      <c r="J69" s="1" t="s">
        <v>169</v>
      </c>
      <c r="K69" s="1" t="s">
        <v>170</v>
      </c>
      <c r="L69" s="1" t="s">
        <v>116</v>
      </c>
      <c r="M69" s="2" t="s">
        <v>252</v>
      </c>
      <c r="N69" s="4">
        <v>0</v>
      </c>
      <c r="O69" s="4">
        <v>0</v>
      </c>
      <c r="P69" s="4">
        <v>0</v>
      </c>
      <c r="Q69" s="4">
        <v>1528836</v>
      </c>
      <c r="R69" s="5">
        <v>0</v>
      </c>
      <c r="S69" s="5">
        <v>0</v>
      </c>
      <c r="T69" s="5">
        <v>0</v>
      </c>
      <c r="U69" s="5">
        <v>0</v>
      </c>
      <c r="V69" s="5">
        <v>0</v>
      </c>
      <c r="W69" s="5">
        <v>0</v>
      </c>
    </row>
    <row r="70" spans="1:23" ht="75" x14ac:dyDescent="0.25">
      <c r="A70" s="2" t="s">
        <v>103</v>
      </c>
      <c r="B70" s="3">
        <v>16</v>
      </c>
      <c r="C70" s="3">
        <v>158</v>
      </c>
      <c r="D70" s="1" t="s">
        <v>111</v>
      </c>
      <c r="E70" s="2" t="s">
        <v>146</v>
      </c>
      <c r="F70" s="3" t="s">
        <v>110</v>
      </c>
      <c r="G70" s="2" t="s">
        <v>117</v>
      </c>
      <c r="H70" s="3" t="s">
        <v>96</v>
      </c>
      <c r="I70" s="2" t="s">
        <v>112</v>
      </c>
      <c r="J70" s="1" t="s">
        <v>169</v>
      </c>
      <c r="K70" s="1" t="s">
        <v>170</v>
      </c>
      <c r="L70" s="1" t="s">
        <v>116</v>
      </c>
      <c r="M70" s="2" t="s">
        <v>253</v>
      </c>
      <c r="N70" s="4">
        <v>0</v>
      </c>
      <c r="O70" s="4">
        <v>0</v>
      </c>
      <c r="P70" s="4">
        <v>0</v>
      </c>
      <c r="Q70" s="4">
        <v>1818386</v>
      </c>
      <c r="R70" s="5">
        <v>0</v>
      </c>
      <c r="S70" s="5">
        <v>0</v>
      </c>
      <c r="T70" s="5">
        <v>0</v>
      </c>
      <c r="U70" s="5">
        <v>0</v>
      </c>
      <c r="V70" s="5">
        <v>0</v>
      </c>
      <c r="W70" s="5">
        <v>0</v>
      </c>
    </row>
    <row r="71" spans="1:23" x14ac:dyDescent="0.25">
      <c r="A71" s="2" t="s">
        <v>118</v>
      </c>
      <c r="B71" s="3"/>
      <c r="C71" s="3"/>
      <c r="D71" s="1"/>
      <c r="E71" s="2"/>
      <c r="F71" s="3"/>
      <c r="G71" s="2"/>
      <c r="H71" s="3"/>
      <c r="I71" s="2"/>
      <c r="J71" s="1"/>
      <c r="K71" s="1"/>
      <c r="L71" s="1"/>
      <c r="M71" s="2"/>
      <c r="N71" s="4">
        <f>SUBTOTAL(109,SummaryOutput[GF 2017])</f>
        <v>0</v>
      </c>
      <c r="O71" s="4">
        <f>SUBTOTAL(109,SummaryOutput[GF 2018])</f>
        <v>101226340</v>
      </c>
      <c r="P71" s="4">
        <f>SUBTOTAL(109,SummaryOutput[NGF 2017])</f>
        <v>0</v>
      </c>
      <c r="Q71" s="4">
        <f>SUBTOTAL(109,SummaryOutput[NGF 2018])</f>
        <v>569397866</v>
      </c>
      <c r="R71" s="5">
        <f>SUBTOTAL(109,SummaryOutput[GF Pos 2017])</f>
        <v>0</v>
      </c>
      <c r="S71" s="5">
        <f>SUBTOTAL(109,SummaryOutput[NGF Pos 2017])</f>
        <v>0</v>
      </c>
      <c r="T71" s="5">
        <f>SUBTOTAL(109,SummaryOutput[Positions 2017])</f>
        <v>0</v>
      </c>
      <c r="U71" s="5">
        <f>SUBTOTAL(109,SummaryOutput[GF Pos 2018])</f>
        <v>78</v>
      </c>
      <c r="V71" s="5">
        <f>SUBTOTAL(109,SummaryOutput[NGF Pos 2018])</f>
        <v>-27</v>
      </c>
      <c r="W71" s="5">
        <f>SUBTOTAL(109,SummaryOutput[Positions 2018])</f>
        <v>51</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28AE75-DB36-404A-B1BF-6B42ED79F57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Filters</vt:lpstr>
      <vt:lpstr>2018_Caboose_Summary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2017-12-13T18:33:24Z</dcterms:modified>
</cp:coreProperties>
</file>