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2018-2020_Capital_Summary" sheetId="11" r:id="rId1"/>
    <sheet name="Filters" sheetId="1" r:id="rId2"/>
  </sheets>
  <definedNames>
    <definedName name="_xlnm.Print_Titles" localSheetId="0">'2018-2020_Capital_Summary'!$1:$3</definedName>
    <definedName name="Slicer_Agency">#N/A</definedName>
    <definedName name="Slicer_Secretarial_Area">#N/A</definedName>
  </definedNames>
  <calcPr calcId="162913"/>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1" l="1"/>
  <c r="L36" i="11"/>
  <c r="M36" i="11"/>
  <c r="N36" i="11"/>
  <c r="O36" i="11"/>
  <c r="P36" i="11"/>
  <c r="I21" i="1" l="1"/>
  <c r="H21" i="1"/>
  <c r="G21" i="1"/>
  <c r="F21" i="1"/>
  <c r="E21" i="1"/>
  <c r="D21" i="1"/>
</calcChain>
</file>

<file path=xl/sharedStrings.xml><?xml version="1.0" encoding="utf-8"?>
<sst xmlns="http://schemas.openxmlformats.org/spreadsheetml/2006/main" count="283" uniqueCount="150">
  <si>
    <t>Administration</t>
  </si>
  <si>
    <t>059000</t>
  </si>
  <si>
    <t>Department of General Services</t>
  </si>
  <si>
    <t>Education</t>
  </si>
  <si>
    <t>085000</t>
  </si>
  <si>
    <t>Virginia School for the Deaf and the Blind</t>
  </si>
  <si>
    <t>095000</t>
  </si>
  <si>
    <t>Old Dominion University</t>
  </si>
  <si>
    <t>104000</t>
  </si>
  <si>
    <t>Virginia Polytechnic Institute and State University</t>
  </si>
  <si>
    <t>Natural Resources</t>
  </si>
  <si>
    <t>151000</t>
  </si>
  <si>
    <t>Department of Conservation and Recreation</t>
  </si>
  <si>
    <t>Public Safety and Homeland Security</t>
  </si>
  <si>
    <t>167000</t>
  </si>
  <si>
    <t>Department of Military Affairs</t>
  </si>
  <si>
    <t>Transportation</t>
  </si>
  <si>
    <t>183000</t>
  </si>
  <si>
    <t>Virginia Port Authority</t>
  </si>
  <si>
    <t>Central Appropriations</t>
  </si>
  <si>
    <t>Total</t>
  </si>
  <si>
    <t>Sec Area Sort</t>
  </si>
  <si>
    <t>Agency</t>
  </si>
  <si>
    <t>Description</t>
  </si>
  <si>
    <t>194: Department of General Services</t>
  </si>
  <si>
    <t>218: Virginia School for the Deaf and the Blind</t>
  </si>
  <si>
    <t>221: Old Dominion University</t>
  </si>
  <si>
    <t>208: Virginia Polytechnic Institute and State University</t>
  </si>
  <si>
    <t>199: Department of Conservation and Recreation</t>
  </si>
  <si>
    <t>123: Department of Military Affairs</t>
  </si>
  <si>
    <t>407: Virginia Port Authority</t>
  </si>
  <si>
    <t>Agency Code</t>
  </si>
  <si>
    <t>Agency Name</t>
  </si>
  <si>
    <t>Agency Sort</t>
  </si>
  <si>
    <t>Title</t>
  </si>
  <si>
    <t>Budget Round</t>
  </si>
  <si>
    <t>GF 2019</t>
  </si>
  <si>
    <t>GF 2020</t>
  </si>
  <si>
    <t>Secretarial Area</t>
  </si>
  <si>
    <t>Totals for Filtered Amounts:</t>
  </si>
  <si>
    <t>See Filter Instructions Below</t>
  </si>
  <si>
    <t>Capital Budget Request</t>
  </si>
  <si>
    <t>Renovate Dietrick Hall, First Floor and Plaza</t>
  </si>
  <si>
    <t>Acquire land for Middle Peninsula State Park</t>
  </si>
  <si>
    <t xml:space="preserve">Provides funding to be used as match for federal funding that becomes available for repair, improvement, or expansion of readiness centers._x000D_
_x000D_
</t>
  </si>
  <si>
    <t>185000</t>
  </si>
  <si>
    <t>Central Capital Outlay</t>
  </si>
  <si>
    <t>949: Central Capital Outlay</t>
  </si>
  <si>
    <t>Submission Type</t>
  </si>
  <si>
    <t>2019 GF</t>
  </si>
  <si>
    <t>2020 GF</t>
  </si>
  <si>
    <t>2019 Bonds</t>
  </si>
  <si>
    <t>2020 Bonds</t>
  </si>
  <si>
    <t>2019 Other NGF</t>
  </si>
  <si>
    <t>2020 Other NGF</t>
  </si>
  <si>
    <t>Bonds 2019</t>
  </si>
  <si>
    <t>Bonds 2020</t>
  </si>
  <si>
    <t>Other NGF 2019</t>
  </si>
  <si>
    <t>Other NGF 2020</t>
  </si>
  <si>
    <t>2019 Amended Budget - Capital Outlay Amendments Summary (HB 1700 /SB 1100 Introduced)</t>
  </si>
  <si>
    <t>Amended Bill</t>
  </si>
  <si>
    <t>Provide funding for security improvements for North Drive</t>
  </si>
  <si>
    <t>Agriculture and Forestry</t>
  </si>
  <si>
    <t>411: Department of Forestry</t>
  </si>
  <si>
    <t>Department of Forestry</t>
  </si>
  <si>
    <t>067000</t>
  </si>
  <si>
    <t>Construct new vehicle service center</t>
  </si>
  <si>
    <t xml:space="preserve">Provides for the sale of existing property to construct a new vehicle service center for the Department of Forestry._x000D_
_x000D_
</t>
  </si>
  <si>
    <t>Expand Emergency Generator System</t>
  </si>
  <si>
    <t xml:space="preserve">Provides funds to assess existing generator capacity and to support the purchase and installation of necessary equipment to provide service to four buildings on the Virginia School for the Deaf and the Blind (VSDB) campus that currently are not connected to a back-up energy source and are not wired to accept a back-up generator. The buildings in question house residential and dining space for students, food storage for frozen and refrigerated foods, and administrative offices. This project will ensure continuation of VSDB programming and services in the case of power outages. _x000D_
_x000D_
</t>
  </si>
  <si>
    <t>Construct Campus Dining Improvements, Phase II</t>
  </si>
  <si>
    <t xml:space="preserve">Provides nongeneral fund appropriation for the university to renovate existing food service venues and add new venues within existing university facilities to provide food service to the campus community._x000D_
_x000D_
</t>
  </si>
  <si>
    <t>Construct Student Health and Wellness Addition</t>
  </si>
  <si>
    <t xml:space="preserve">Provides nongeneral fund and 9(d) revenue bond appropriation for the university to construct a student health and wellness addition to the north side of its student recreation center on the main campus. The new facility will increase efficiency, reduce waiting times, and allow the Health Care Center to widen its service offerings, particularly in Health Promotion._x000D_
_x000D_
</t>
  </si>
  <si>
    <t>217: Radford University</t>
  </si>
  <si>
    <t>Radford University</t>
  </si>
  <si>
    <t>096000</t>
  </si>
  <si>
    <t>Acquire Property for Campus Expansion</t>
  </si>
  <si>
    <t xml:space="preserve">Authorizes 9(c) debt to acquire property that is currently leased to the university for student housing._x000D_
_x000D_
</t>
  </si>
  <si>
    <t>236: Virginia Commonwealth University</t>
  </si>
  <si>
    <t>Virginia Commonwealth University</t>
  </si>
  <si>
    <t>101000</t>
  </si>
  <si>
    <t xml:space="preserve">Acquire Virginia Alcoholic Beverage Control Authority Property </t>
  </si>
  <si>
    <t>Construct new academic facility, Innovation Campus, Northern Virginia</t>
  </si>
  <si>
    <t xml:space="preserve">Provides funding to support construction of a new 300,000 square foot academic facility for Virginia Tech's new Innovation Campus in Northern Virginia.  _x000D_
_x000D_
</t>
  </si>
  <si>
    <t>417: Gunston Hall</t>
  </si>
  <si>
    <t>Gunston Hall</t>
  </si>
  <si>
    <t>109000</t>
  </si>
  <si>
    <t>Repair Exterior Brick and Stone at Gunston Hall</t>
  </si>
  <si>
    <t xml:space="preserve">Provides funding to be used in the restoration and preservation of the outside of Gunston Hall to protect the Historic National Landmark for many years to come._x000D_
_x000D_
</t>
  </si>
  <si>
    <t>935: Roanoke Higher Education Authority</t>
  </si>
  <si>
    <t>Roanoke Higher Education Authority</t>
  </si>
  <si>
    <t>118000</t>
  </si>
  <si>
    <t>Create Oliver Hill Courtyard</t>
  </si>
  <si>
    <t xml:space="preserve">Constructs a plaza between the main building and the Claude Moore Education Complex, connecting the two buildings to create a campus environment and providing an area to tell the story of Oliver White Hill and his leadership in expanding educational opportunities for all people._x000D_
_x000D_
</t>
  </si>
  <si>
    <t>Acquire the Daniel Boone Wilderness Trail Interpretive Center</t>
  </si>
  <si>
    <t xml:space="preserve">Increases nongeneral fund appropriation to support the acquisition of land for the agency's State Parks._x000D_
_x000D_
</t>
  </si>
  <si>
    <t xml:space="preserve">Increases nongeneral fund appropriation to support the acquisition of Natural Area Preserves._x000D_
_x000D_
</t>
  </si>
  <si>
    <t>799: Department of Corrections</t>
  </si>
  <si>
    <t>Department of Corrections</t>
  </si>
  <si>
    <t>161000</t>
  </si>
  <si>
    <t xml:space="preserve">Supplement Greensville heating and hot water system </t>
  </si>
  <si>
    <t xml:space="preserve">Changes scope of existing project to include related piping and equipment upgrades._x000D_
_x000D_
</t>
  </si>
  <si>
    <t>Supplement Heating and Hot Water System Repairs at Sussex I and II and Wallens Ridge</t>
  </si>
  <si>
    <t xml:space="preserve">Changes the scope of an existing project to include additional piping and equipment upgrades._x000D_
_x000D_
</t>
  </si>
  <si>
    <t>777: Department of Juvenile Justice</t>
  </si>
  <si>
    <t>Department of Juvenile Justice</t>
  </si>
  <si>
    <t>166000</t>
  </si>
  <si>
    <t>Renovate Buildings to Create Additional Vocational Classroom Space at Bon Air JCC</t>
  </si>
  <si>
    <t xml:space="preserve">Funds the renovation of existing space for classrooms at the Bon Air juvenile correctional center._x000D_
_x000D_
</t>
  </si>
  <si>
    <t>Improve Readiness Centers</t>
  </si>
  <si>
    <t>156: Department of State Police</t>
  </si>
  <si>
    <t>Department of State Police</t>
  </si>
  <si>
    <t>168000</t>
  </si>
  <si>
    <t>Construct Area 39 Office in Rockbridge County</t>
  </si>
  <si>
    <t xml:space="preserve">Provides funding for construction of a new area office in Rockbridge County._x000D_
_x000D_
</t>
  </si>
  <si>
    <t>Refresh Commonwealth Link to Interoperable Communications (COMLINC) System</t>
  </si>
  <si>
    <t xml:space="preserve">Provides equipment funding for the Commonwealth Link to Interoperable Communications (COMLINC) system. COMLINC connects the various radio systems used by public safety agencies across Virginia._x000D_
_x000D_
</t>
  </si>
  <si>
    <t>Upgrade Statewide Agencies Radio System (STARS) Network</t>
  </si>
  <si>
    <t xml:space="preserve">Funds necessary replacements and improvements to the infrastructure and equipment that make up the Statewide Agencies Radio System (STARS). Also included is funding for contract personnel and warehouse costs to implement the project._x000D_
_x000D_
</t>
  </si>
  <si>
    <t>154: Department of Motor Vehicles</t>
  </si>
  <si>
    <t>Department of Motor Vehicles</t>
  </si>
  <si>
    <t>177000</t>
  </si>
  <si>
    <t/>
  </si>
  <si>
    <t>Acquire Emporia Customer Service Center</t>
  </si>
  <si>
    <t xml:space="preserve">Provides the agency with the authority to take possession of the Emporia facility, in accordance with the original terms of the lease._x000D_
_x000D_
</t>
  </si>
  <si>
    <t>Refurbish Cargo Handling Equipment</t>
  </si>
  <si>
    <t xml:space="preserve">Upgrades existing container handling equipment to standards comparable to new equipment, extending its useful life._x000D_
_x000D_
</t>
  </si>
  <si>
    <t>2019 Capital Construction Pool</t>
  </si>
  <si>
    <t xml:space="preserve">Provides funding for the construction of a variety of capital projects. _x000D_
_x000D_
</t>
  </si>
  <si>
    <t>Capital Outlay Project Pool supplement for fire alarm systems project</t>
  </si>
  <si>
    <t xml:space="preserve">Provides supplemental funding for the Department of Correction's project to replace fire alarm systems._x000D_
_x000D_
</t>
  </si>
  <si>
    <t>Capital Outlay Renovation Pool supplement for Kentland facilities project</t>
  </si>
  <si>
    <t xml:space="preserve">Provides supplemental funding required to complete the Virginia Tech Extension capital project to improve its Kentland Facilities. _x000D_
_x000D_
</t>
  </si>
  <si>
    <t>Central Reserve for Capital Equipment Funding</t>
  </si>
  <si>
    <t xml:space="preserve">Provides funding for equipment needed for the operation of new facilities coming online over the next eighteen months. _x000D_
_x000D_
</t>
  </si>
  <si>
    <t>Detail Planning for Capital Projects</t>
  </si>
  <si>
    <t xml:space="preserve">Provides funding to support detailed planning for a variety of capital projects. _x000D_
_x000D_
</t>
  </si>
  <si>
    <t>Workforce Development Projects</t>
  </si>
  <si>
    <t xml:space="preserve">Provides funding to support capital investment associated with bolstering computer-related education to address workforce needs. _x000D_
_x000D_
</t>
  </si>
  <si>
    <t>Filters for 2019 Amended Budget - Capital Outlay Amendments Summary (HB 1700 /SB 1100 Introduced)</t>
  </si>
  <si>
    <t xml:space="preserve">Provides funding to effectuate security improvements for North Drive on Capitol Square._x000D_
_x000D_
</t>
  </si>
  <si>
    <t xml:space="preserve">Provides authority for Virginia Commonwealth University to purchase, at a fair market price, the Alcoholic Beverage Control (ABC) Authority's central office and warehouse property once ABC moves into a new facility._x000D_
_x000D_
</t>
  </si>
  <si>
    <t xml:space="preserve">Provides additional 9(d) debt appropriation to complete improvements on the Renovate Dietrick First Floor and Plaza project originally authorized in Chapter 2 (2018 Special Session I). The increased funding will support a full building generator to ensure the 9,000 students living on campus can be fed during an extended power outage, or in the event of a natural disaster._x000D_
_x000D_
</t>
  </si>
  <si>
    <t xml:space="preserve">Provides nongeneral fund appropriation for the agency to acquire a parcel of land to be developed for Middle Peninsula State Park. Current authorization provides for the acquisition and development of this park in accordance with provisions of the Surry-Skiffes Creek Transmission Line Mitigation Agreement._x000D_
_x000D_
</t>
  </si>
  <si>
    <t xml:space="preserve">Establishes a capital project to allow the agency to accept the transfer of the Daniel Boone Wilderness Interpretive Center to the Division of State Parks as a satellite facility to the Natural Tunnel State Park. Current Appropriation Act language provides for the transfer of the Center to the agency, once completed. A companion amendment provides operating appropriation._x000D_
_x000D_
</t>
  </si>
  <si>
    <t>Provide additional funds to acquire land for State Parks</t>
  </si>
  <si>
    <t>Provide additional nongeneral funds to acquire Natural Area Preserves</t>
  </si>
  <si>
    <t>Parking Deck Repairs: Higher Education Institutions</t>
  </si>
  <si>
    <t xml:space="preserve">Authorizes 9(d) revenue bonds to address repair needs at parking decks of several higher education institutions. _x000D_
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</si>
</sst>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3">
    <fill>
      <patternFill patternType="none"/>
    </fill>
    <fill>
      <patternFill patternType="gray125"/>
    </fill>
    <fill>
      <patternFill patternType="solid">
        <fgColor theme="4"/>
        <bgColor indexed="64"/>
      </patternFill>
    </fill>
  </fills>
  <borders count="7">
    <border>
      <left/>
      <right/>
      <top/>
      <bottom/>
      <diagonal/>
    </border>
    <border>
      <left style="thick">
        <color theme="8" tint="0.39991454817346722"/>
      </left>
      <right style="thick">
        <color theme="0"/>
      </right>
      <top style="thick">
        <color theme="8" tint="0.39991454817346722"/>
      </top>
      <bottom style="double">
        <color theme="8"/>
      </bottom>
      <diagonal/>
    </border>
    <border>
      <left style="thick">
        <color theme="0"/>
      </left>
      <right style="thick">
        <color theme="0"/>
      </right>
      <top style="thick">
        <color theme="8" tint="0.39991454817346722"/>
      </top>
      <bottom style="double">
        <color theme="8"/>
      </bottom>
      <diagonal/>
    </border>
    <border>
      <left style="thick">
        <color theme="0"/>
      </left>
      <right style="thick">
        <color theme="8" tint="0.39991454817346722"/>
      </right>
      <top style="thick">
        <color theme="8" tint="0.39991454817346722"/>
      </top>
      <bottom style="double">
        <color theme="8"/>
      </bottom>
      <diagonal/>
    </border>
    <border>
      <left style="thick">
        <color theme="8" tint="0.39991454817346722"/>
      </left>
      <right style="thin">
        <color theme="8" tint="0.39994506668294322"/>
      </right>
      <top style="double">
        <color theme="8"/>
      </top>
      <bottom style="thick">
        <color theme="8" tint="0.39991454817346722"/>
      </bottom>
      <diagonal/>
    </border>
    <border>
      <left style="thin">
        <color theme="8" tint="0.39994506668294322"/>
      </left>
      <right style="thin">
        <color theme="8" tint="0.39994506668294322"/>
      </right>
      <top style="double">
        <color theme="8"/>
      </top>
      <bottom style="thick">
        <color theme="8" tint="0.39991454817346722"/>
      </bottom>
      <diagonal/>
    </border>
    <border>
      <left style="thin">
        <color theme="8" tint="0.39994506668294322"/>
      </left>
      <right style="thick">
        <color theme="8" tint="0.39991454817346722"/>
      </right>
      <top style="double">
        <color theme="8"/>
      </top>
      <bottom style="thick">
        <color theme="8" tint="0.39991454817346722"/>
      </bottom>
      <diagonal/>
    </border>
  </borders>
  <cellStyleXfs count="1">
    <xf numFmtId="0" fontId="0" fillId="0" borderId="0"/>
  </cellStyleXfs>
  <cellXfs count="16">
    <xf numFmtId="0" fontId="0" fillId="0" borderId="0" xfId="0"/>
    <xf numFmtId="0" fontId="0" fillId="0" borderId="0" xfId="0" applyNumberFormat="1" applyAlignment="1">
      <alignment vertical="top"/>
    </xf>
    <xf numFmtId="0" fontId="0" fillId="0" borderId="0" xfId="0" applyNumberFormat="1" applyAlignment="1">
      <alignment vertical="top" wrapText="1"/>
    </xf>
    <xf numFmtId="0" fontId="0" fillId="0" borderId="0" xfId="0" applyNumberFormat="1" applyAlignment="1">
      <alignment horizontal="center" vertical="top"/>
    </xf>
    <xf numFmtId="6" fontId="0" fillId="0" borderId="0" xfId="0" applyNumberFormat="1" applyAlignment="1">
      <alignment vertical="top"/>
    </xf>
    <xf numFmtId="0" fontId="0" fillId="0" borderId="0" xfId="0" applyNumberFormat="1" applyAlignment="1">
      <alignment horizontal="center" vertical="top" wrapText="1"/>
    </xf>
    <xf numFmtId="0" fontId="2" fillId="0" borderId="0" xfId="0" applyFont="1"/>
    <xf numFmtId="0" fontId="0" fillId="0" borderId="0" xfId="0" applyFont="1" applyAlignment="1">
      <alignment horizontal="left" indent="1"/>
    </xf>
    <xf numFmtId="0" fontId="2" fillId="0" borderId="0" xfId="0" applyFont="1" applyAlignment="1">
      <alignment horizontal="right" inden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6" fontId="2" fillId="0" borderId="4" xfId="0" applyNumberFormat="1" applyFont="1" applyBorder="1" applyAlignment="1">
      <alignment horizontal="center" vertical="top"/>
    </xf>
    <xf numFmtId="6" fontId="2" fillId="0" borderId="5" xfId="0" applyNumberFormat="1" applyFont="1" applyBorder="1" applyAlignment="1">
      <alignment horizontal="center" vertical="top"/>
    </xf>
    <xf numFmtId="164" fontId="2" fillId="0" borderId="6" xfId="0" applyNumberFormat="1" applyFont="1" applyBorder="1" applyAlignment="1">
      <alignment horizontal="center" vertical="top"/>
    </xf>
    <xf numFmtId="6" fontId="0" fillId="0" borderId="0" xfId="0" applyNumberFormat="1"/>
  </cellXfs>
  <cellStyles count="1">
    <cellStyle name="Normal" xfId="0" builtinId="0"/>
  </cellStyles>
  <dxfs count="51">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center" vertical="top" textRotation="0" wrapText="1" indent="0" justifyLastLine="0" shrinkToFit="0" readingOrder="0"/>
    </dxf>
    <dxf>
      <fill>
        <patternFill patternType="solid">
          <fgColor theme="8" tint="0.79998168889431442"/>
          <bgColor theme="8" tint="0.79998168889431442"/>
        </patternFill>
      </fill>
    </dxf>
    <dxf>
      <fill>
        <patternFill patternType="solid">
          <fgColor theme="8" tint="0.79998168889431442"/>
          <bgColor theme="8" tint="0.79998168889431442"/>
        </patternFill>
      </fill>
    </dxf>
    <dxf>
      <font>
        <b/>
        <color theme="1"/>
      </font>
    </dxf>
    <dxf>
      <font>
        <b/>
        <color theme="1"/>
      </font>
    </dxf>
    <dxf>
      <font>
        <b/>
        <color theme="1"/>
      </font>
      <border>
        <top style="double">
          <color theme="8"/>
        </top>
      </border>
    </dxf>
    <dxf>
      <font>
        <b/>
        <color theme="0"/>
      </font>
      <fill>
        <patternFill patternType="solid">
          <fgColor theme="8"/>
          <bgColor theme="8"/>
        </patternFill>
      </fill>
    </dxf>
    <dxf>
      <font>
        <color theme="1"/>
      </font>
      <border>
        <left style="thin">
          <color theme="8" tint="0.39997558519241921"/>
        </left>
        <right style="thin">
          <color theme="8" tint="0.39997558519241921"/>
        </right>
        <top style="thin">
          <color theme="8" tint="0.39997558519241921"/>
        </top>
        <bottom style="thin">
          <color theme="8" tint="0.39997558519241921"/>
        </bottom>
        <vertical style="thin">
          <color theme="8" tint="0.39994506668294322"/>
        </vertical>
        <horizontal style="thin">
          <color theme="8" tint="0.39997558519241921"/>
        </horizontal>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3" defaultTableStyle="TableStyleMedium2" defaultPivotStyle="PivotStyleLight16">
    <tableStyle name="SlicerStyleDark1 2" pivot="0" table="0" count="10">
      <tableStyleElement type="wholeTable" dxfId="50"/>
      <tableStyleElement type="headerRow" dxfId="49"/>
    </tableStyle>
    <tableStyle name="TableStyleMedium2 2" pivot="0" count="7">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TableStyleMedium6 2" pivot="0" count="7">
      <tableStyleElement type="wholeTable" dxfId="41"/>
      <tableStyleElement type="headerRow" dxfId="40"/>
      <tableStyleElement type="totalRow" dxfId="39"/>
      <tableStyleElement type="firstColumn" dxfId="38"/>
      <tableStyleElement type="lastColumn" dxfId="37"/>
      <tableStyleElement type="firstRowStripe" dxfId="36"/>
      <tableStyleElement type="firstColumnStripe" dxfId="35"/>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190499</xdr:colOff>
      <xdr:row>22</xdr:row>
      <xdr:rowOff>32146</xdr:rowOff>
    </xdr:from>
    <xdr:to>
      <xdr:col>9</xdr:col>
      <xdr:colOff>190500</xdr:colOff>
      <xdr:row>32</xdr:row>
      <xdr:rowOff>38100</xdr:rowOff>
    </xdr:to>
    <xdr:sp macro="" textlink="">
      <xdr:nvSpPr>
        <xdr:cNvPr id="5" name="TextBox 4"/>
        <xdr:cNvSpPr txBox="1"/>
      </xdr:nvSpPr>
      <xdr:spPr>
        <a:xfrm>
          <a:off x="295274" y="4661296"/>
          <a:ext cx="7639051" cy="1910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2018-2020 Capital Summary tab, select items on the Filter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2018-2020 Capital Summary tab to view filtered information</a:t>
          </a:r>
        </a:p>
        <a:p>
          <a:endParaRPr lang="en-US" sz="1100" b="0" u="none"/>
        </a:p>
      </xdr:txBody>
    </xdr:sp>
    <xdr:clientData/>
  </xdr:twoCellAnchor>
  <xdr:twoCellAnchor editAs="oneCell">
    <xdr:from>
      <xdr:col>7</xdr:col>
      <xdr:colOff>257175</xdr:colOff>
      <xdr:row>25</xdr:row>
      <xdr:rowOff>146028</xdr:rowOff>
    </xdr:from>
    <xdr:to>
      <xdr:col>7</xdr:col>
      <xdr:colOff>541731</xdr:colOff>
      <xdr:row>27</xdr:row>
      <xdr:rowOff>79530</xdr:rowOff>
    </xdr:to>
    <xdr:pic>
      <xdr:nvPicPr>
        <xdr:cNvPr id="6" name="Picture 5"/>
        <xdr:cNvPicPr>
          <a:picLocks noChangeAspect="1"/>
        </xdr:cNvPicPr>
      </xdr:nvPicPr>
      <xdr:blipFill>
        <a:blip xmlns:r="http://schemas.openxmlformats.org/officeDocument/2006/relationships" r:embed="rId1"/>
        <a:stretch>
          <a:fillRect/>
        </a:stretch>
      </xdr:blipFill>
      <xdr:spPr>
        <a:xfrm>
          <a:off x="6267450" y="5346678"/>
          <a:ext cx="284556" cy="314502"/>
        </a:xfrm>
        <a:prstGeom prst="rect">
          <a:avLst/>
        </a:prstGeom>
      </xdr:spPr>
    </xdr:pic>
    <xdr:clientData/>
  </xdr:twoCellAnchor>
  <xdr:twoCellAnchor editAs="absolute">
    <xdr:from>
      <xdr:col>1</xdr:col>
      <xdr:colOff>57148</xdr:colOff>
      <xdr:row>2</xdr:row>
      <xdr:rowOff>123825</xdr:rowOff>
    </xdr:from>
    <xdr:to>
      <xdr:col>3</xdr:col>
      <xdr:colOff>742950</xdr:colOff>
      <xdr:row>17</xdr:row>
      <xdr:rowOff>76200</xdr:rowOff>
    </xdr:to>
    <mc:AlternateContent xmlns:mc="http://schemas.openxmlformats.org/markup-compatibility/2006" xmlns:sle15="http://schemas.microsoft.com/office/drawing/2012/slicer">
      <mc:Choice Requires="sle15">
        <xdr:graphicFrame macro="">
          <xdr:nvGraphicFramePr>
            <xdr:cNvPr id="7" name="Secretarial Area"/>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161923" y="504825"/>
              <a:ext cx="2438402" cy="28098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809624</xdr:colOff>
      <xdr:row>2</xdr:row>
      <xdr:rowOff>123825</xdr:rowOff>
    </xdr:from>
    <xdr:to>
      <xdr:col>10</xdr:col>
      <xdr:colOff>161925</xdr:colOff>
      <xdr:row>17</xdr:row>
      <xdr:rowOff>95250</xdr:rowOff>
    </xdr:to>
    <mc:AlternateContent xmlns:mc="http://schemas.openxmlformats.org/markup-compatibility/2006" xmlns:sle15="http://schemas.microsoft.com/office/drawing/2012/slicer">
      <mc:Choice Requires="sle15">
        <xdr:graphicFrame macro="">
          <xdr:nvGraphicFramePr>
            <xdr:cNvPr id="8" name="Agency"/>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2666999" y="504825"/>
              <a:ext cx="5838826" cy="28289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ecretarial_Area" sourceName="Secretarial Area">
  <extLst>
    <x:ext xmlns:x15="http://schemas.microsoft.com/office/spreadsheetml/2010/11/main" uri="{2F2917AC-EB37-4324-AD4E-5DD8C200BD13}">
      <x15:tableSlicerCache tableId="3" column="3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Agency" sourceName="Agency">
  <extLst>
    <x:ext xmlns:x15="http://schemas.microsoft.com/office/spreadsheetml/2010/11/main" uri="{2F2917AC-EB37-4324-AD4E-5DD8C200BD13}">
      <x15:tableSlicerCache tableId="3" column="35"/>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cretarial Area" cache="Slicer_Secretarial_Area" caption="Secretarial Area" style="SlicerStyleDark1 2" rowHeight="241300"/>
  <slicer name="Agency" cache="Slicer_Agency" caption="Agency" columnCount="2" style="SlicerStyleDark1 2" rowHeight="241300"/>
</slicers>
</file>

<file path=xl/tables/table1.xml><?xml version="1.0" encoding="utf-8"?>
<table xmlns="http://schemas.openxmlformats.org/spreadsheetml/2006/main" id="3" name="CapitalSummaryOutput" displayName="CapitalSummaryOutput" ref="A3:P36" totalsRowCount="1" headerRowDxfId="34" dataDxfId="33" totalsRowDxfId="32">
  <autoFilter ref="A3:P35"/>
  <tableColumns count="16">
    <tableColumn id="33" name="Secretarial Area" totalsRowLabel="Total" dataDxfId="31" totalsRowDxfId="30"/>
    <tableColumn id="34" name="Sec Area Sort" dataDxfId="29" totalsRowDxfId="28"/>
    <tableColumn id="35" name="Agency" dataDxfId="27" totalsRowDxfId="26"/>
    <tableColumn id="36" name="Agency Code" dataDxfId="25" totalsRowDxfId="24"/>
    <tableColumn id="37" name="Agency Name" dataDxfId="23" totalsRowDxfId="22"/>
    <tableColumn id="38" name="Agency Sort" dataDxfId="21" totalsRowDxfId="20"/>
    <tableColumn id="39" name="Budget Round" dataDxfId="19" totalsRowDxfId="18"/>
    <tableColumn id="40" name="Submission Type" dataDxfId="17" totalsRowDxfId="16"/>
    <tableColumn id="41" name="Title" dataDxfId="15" totalsRowDxfId="14"/>
    <tableColumn id="42" name="Description" dataDxfId="13" totalsRowDxfId="12"/>
    <tableColumn id="43" name="2019 GF" totalsRowFunction="sum" dataDxfId="11" totalsRowDxfId="10"/>
    <tableColumn id="44" name="2020 GF" totalsRowFunction="sum" dataDxfId="9" totalsRowDxfId="8"/>
    <tableColumn id="45" name="2019 Bonds" totalsRowFunction="sum" dataDxfId="7" totalsRowDxfId="6"/>
    <tableColumn id="46" name="2020 Bonds" totalsRowFunction="sum" dataDxfId="5" totalsRowDxfId="4"/>
    <tableColumn id="47" name="2019 Other NGF" totalsRowFunction="sum" dataDxfId="3" totalsRowDxfId="2"/>
    <tableColumn id="48" name="2020 Other NGF" totalsRowFunction="sum" dataDxfId="1" totalsRow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tabSelected="1" workbookViewId="0">
      <pane ySplit="3" topLeftCell="A4" activePane="bottomLeft" state="frozen"/>
      <selection activeCell="K1" sqref="K1"/>
      <selection pane="bottomLeft" activeCell="K38" sqref="K38"/>
    </sheetView>
  </sheetViews>
  <sheetFormatPr defaultRowHeight="15" x14ac:dyDescent="0.25"/>
  <cols>
    <col min="1" max="1" width="18.5703125" customWidth="1"/>
    <col min="2" max="2" width="14.85546875" hidden="1" customWidth="1"/>
    <col min="3" max="3" width="26.140625" customWidth="1"/>
    <col min="4" max="4" width="14.7109375" hidden="1" customWidth="1"/>
    <col min="5" max="5" width="36.7109375" hidden="1" customWidth="1"/>
    <col min="6" max="6" width="16" hidden="1" customWidth="1"/>
    <col min="7" max="7" width="18.140625" hidden="1" customWidth="1"/>
    <col min="8" max="8" width="22" hidden="1" customWidth="1"/>
    <col min="9" max="9" width="33.85546875" customWidth="1"/>
    <col min="10" max="10" width="53.28515625" customWidth="1"/>
    <col min="11" max="16" width="15.140625" customWidth="1"/>
  </cols>
  <sheetData>
    <row r="1" spans="1:16" x14ac:dyDescent="0.25">
      <c r="A1" s="6" t="s">
        <v>59</v>
      </c>
    </row>
    <row r="3" spans="1:16" ht="30" customHeight="1" x14ac:dyDescent="0.25">
      <c r="A3" s="5" t="s">
        <v>38</v>
      </c>
      <c r="B3" s="5" t="s">
        <v>21</v>
      </c>
      <c r="C3" s="5" t="s">
        <v>22</v>
      </c>
      <c r="D3" s="5" t="s">
        <v>31</v>
      </c>
      <c r="E3" s="5" t="s">
        <v>32</v>
      </c>
      <c r="F3" s="5" t="s">
        <v>33</v>
      </c>
      <c r="G3" s="5" t="s">
        <v>35</v>
      </c>
      <c r="H3" s="5" t="s">
        <v>48</v>
      </c>
      <c r="I3" s="5" t="s">
        <v>34</v>
      </c>
      <c r="J3" s="5" t="s">
        <v>23</v>
      </c>
      <c r="K3" s="5" t="s">
        <v>49</v>
      </c>
      <c r="L3" s="5" t="s">
        <v>50</v>
      </c>
      <c r="M3" s="5" t="s">
        <v>51</v>
      </c>
      <c r="N3" s="5" t="s">
        <v>52</v>
      </c>
      <c r="O3" s="5" t="s">
        <v>53</v>
      </c>
      <c r="P3" s="5" t="s">
        <v>54</v>
      </c>
    </row>
    <row r="4" spans="1:16" ht="60" x14ac:dyDescent="0.25">
      <c r="A4" s="2" t="s">
        <v>0</v>
      </c>
      <c r="B4" s="3">
        <v>4</v>
      </c>
      <c r="C4" s="2" t="s">
        <v>24</v>
      </c>
      <c r="D4" s="3">
        <v>194</v>
      </c>
      <c r="E4" s="1" t="s">
        <v>2</v>
      </c>
      <c r="F4" s="3" t="s">
        <v>1</v>
      </c>
      <c r="G4" s="3" t="s">
        <v>60</v>
      </c>
      <c r="H4" s="3" t="s">
        <v>41</v>
      </c>
      <c r="I4" s="2" t="s">
        <v>61</v>
      </c>
      <c r="J4" s="2" t="s">
        <v>141</v>
      </c>
      <c r="K4" s="4">
        <v>2000000</v>
      </c>
      <c r="L4" s="4">
        <v>0</v>
      </c>
      <c r="M4" s="4">
        <v>0</v>
      </c>
      <c r="N4" s="4">
        <v>0</v>
      </c>
      <c r="O4" s="4">
        <v>0</v>
      </c>
      <c r="P4" s="4">
        <v>0</v>
      </c>
    </row>
    <row r="5" spans="1:16" ht="75" x14ac:dyDescent="0.25">
      <c r="A5" s="2" t="s">
        <v>62</v>
      </c>
      <c r="B5" s="3">
        <v>5</v>
      </c>
      <c r="C5" s="2" t="s">
        <v>63</v>
      </c>
      <c r="D5" s="3">
        <v>411</v>
      </c>
      <c r="E5" s="1" t="s">
        <v>64</v>
      </c>
      <c r="F5" s="3" t="s">
        <v>65</v>
      </c>
      <c r="G5" s="3" t="s">
        <v>60</v>
      </c>
      <c r="H5" s="3" t="s">
        <v>41</v>
      </c>
      <c r="I5" s="2" t="s">
        <v>66</v>
      </c>
      <c r="J5" s="2" t="s">
        <v>67</v>
      </c>
      <c r="K5" s="4">
        <v>0</v>
      </c>
      <c r="L5" s="4">
        <v>0</v>
      </c>
      <c r="M5" s="4">
        <v>0</v>
      </c>
      <c r="N5" s="4">
        <v>0</v>
      </c>
      <c r="O5" s="4">
        <v>0</v>
      </c>
      <c r="P5" s="4">
        <v>4270000</v>
      </c>
    </row>
    <row r="6" spans="1:16" ht="195" x14ac:dyDescent="0.25">
      <c r="A6" s="2" t="s">
        <v>3</v>
      </c>
      <c r="B6" s="3">
        <v>7</v>
      </c>
      <c r="C6" s="2" t="s">
        <v>25</v>
      </c>
      <c r="D6" s="3">
        <v>218</v>
      </c>
      <c r="E6" s="1" t="s">
        <v>5</v>
      </c>
      <c r="F6" s="3" t="s">
        <v>4</v>
      </c>
      <c r="G6" s="3" t="s">
        <v>60</v>
      </c>
      <c r="H6" s="3" t="s">
        <v>41</v>
      </c>
      <c r="I6" s="2" t="s">
        <v>68</v>
      </c>
      <c r="J6" s="2" t="s">
        <v>69</v>
      </c>
      <c r="K6" s="4">
        <v>0</v>
      </c>
      <c r="L6" s="4">
        <v>0</v>
      </c>
      <c r="M6" s="4">
        <v>0</v>
      </c>
      <c r="N6" s="4">
        <v>1017000</v>
      </c>
      <c r="O6" s="4">
        <v>0</v>
      </c>
      <c r="P6" s="4">
        <v>0</v>
      </c>
    </row>
    <row r="7" spans="1:16" ht="90" x14ac:dyDescent="0.25">
      <c r="A7" s="2" t="s">
        <v>3</v>
      </c>
      <c r="B7" s="3">
        <v>7</v>
      </c>
      <c r="C7" s="2" t="s">
        <v>26</v>
      </c>
      <c r="D7" s="3">
        <v>221</v>
      </c>
      <c r="E7" s="1" t="s">
        <v>7</v>
      </c>
      <c r="F7" s="3" t="s">
        <v>6</v>
      </c>
      <c r="G7" s="3" t="s">
        <v>60</v>
      </c>
      <c r="H7" s="3" t="s">
        <v>41</v>
      </c>
      <c r="I7" s="2" t="s">
        <v>70</v>
      </c>
      <c r="J7" s="2" t="s">
        <v>71</v>
      </c>
      <c r="K7" s="4">
        <v>0</v>
      </c>
      <c r="L7" s="4">
        <v>0</v>
      </c>
      <c r="M7" s="4">
        <v>0</v>
      </c>
      <c r="N7" s="4">
        <v>0</v>
      </c>
      <c r="O7" s="4">
        <v>0</v>
      </c>
      <c r="P7" s="4">
        <v>5000000</v>
      </c>
    </row>
    <row r="8" spans="1:16" ht="135" x14ac:dyDescent="0.25">
      <c r="A8" s="2" t="s">
        <v>3</v>
      </c>
      <c r="B8" s="3">
        <v>7</v>
      </c>
      <c r="C8" s="2" t="s">
        <v>26</v>
      </c>
      <c r="D8" s="3">
        <v>221</v>
      </c>
      <c r="E8" s="1" t="s">
        <v>7</v>
      </c>
      <c r="F8" s="3" t="s">
        <v>6</v>
      </c>
      <c r="G8" s="3" t="s">
        <v>60</v>
      </c>
      <c r="H8" s="3" t="s">
        <v>41</v>
      </c>
      <c r="I8" s="2" t="s">
        <v>72</v>
      </c>
      <c r="J8" s="2" t="s">
        <v>73</v>
      </c>
      <c r="K8" s="4">
        <v>0</v>
      </c>
      <c r="L8" s="4">
        <v>0</v>
      </c>
      <c r="M8" s="4">
        <v>0</v>
      </c>
      <c r="N8" s="4">
        <v>9200000</v>
      </c>
      <c r="O8" s="4">
        <v>0</v>
      </c>
      <c r="P8" s="4">
        <v>1800000</v>
      </c>
    </row>
    <row r="9" spans="1:16" ht="60" x14ac:dyDescent="0.25">
      <c r="A9" s="2" t="s">
        <v>3</v>
      </c>
      <c r="B9" s="3">
        <v>7</v>
      </c>
      <c r="C9" s="2" t="s">
        <v>74</v>
      </c>
      <c r="D9" s="3">
        <v>217</v>
      </c>
      <c r="E9" s="1" t="s">
        <v>75</v>
      </c>
      <c r="F9" s="3" t="s">
        <v>76</v>
      </c>
      <c r="G9" s="3" t="s">
        <v>60</v>
      </c>
      <c r="H9" s="3" t="s">
        <v>41</v>
      </c>
      <c r="I9" s="2" t="s">
        <v>77</v>
      </c>
      <c r="J9" s="2" t="s">
        <v>78</v>
      </c>
      <c r="K9" s="4">
        <v>0</v>
      </c>
      <c r="L9" s="4">
        <v>0</v>
      </c>
      <c r="M9" s="4">
        <v>17850000</v>
      </c>
      <c r="N9" s="4">
        <v>0</v>
      </c>
      <c r="O9" s="4">
        <v>0</v>
      </c>
      <c r="P9" s="4">
        <v>0</v>
      </c>
    </row>
    <row r="10" spans="1:16" ht="90" x14ac:dyDescent="0.25">
      <c r="A10" s="2" t="s">
        <v>3</v>
      </c>
      <c r="B10" s="3">
        <v>7</v>
      </c>
      <c r="C10" s="2" t="s">
        <v>79</v>
      </c>
      <c r="D10" s="3">
        <v>236</v>
      </c>
      <c r="E10" s="1" t="s">
        <v>80</v>
      </c>
      <c r="F10" s="3" t="s">
        <v>81</v>
      </c>
      <c r="G10" s="3" t="s">
        <v>60</v>
      </c>
      <c r="H10" s="3" t="s">
        <v>41</v>
      </c>
      <c r="I10" s="2" t="s">
        <v>82</v>
      </c>
      <c r="J10" s="2" t="s">
        <v>142</v>
      </c>
      <c r="K10" s="4">
        <v>0</v>
      </c>
      <c r="L10" s="4">
        <v>0</v>
      </c>
      <c r="M10" s="4">
        <v>0</v>
      </c>
      <c r="N10" s="4">
        <v>0</v>
      </c>
      <c r="O10" s="4">
        <v>0</v>
      </c>
      <c r="P10" s="4">
        <v>0</v>
      </c>
    </row>
    <row r="11" spans="1:16" ht="75" x14ac:dyDescent="0.25">
      <c r="A11" s="2" t="s">
        <v>3</v>
      </c>
      <c r="B11" s="3">
        <v>7</v>
      </c>
      <c r="C11" s="2" t="s">
        <v>27</v>
      </c>
      <c r="D11" s="3">
        <v>208</v>
      </c>
      <c r="E11" s="1" t="s">
        <v>9</v>
      </c>
      <c r="F11" s="3" t="s">
        <v>8</v>
      </c>
      <c r="G11" s="3" t="s">
        <v>60</v>
      </c>
      <c r="H11" s="3" t="s">
        <v>41</v>
      </c>
      <c r="I11" s="2" t="s">
        <v>83</v>
      </c>
      <c r="J11" s="2" t="s">
        <v>84</v>
      </c>
      <c r="K11" s="4">
        <v>0</v>
      </c>
      <c r="L11" s="4">
        <v>0</v>
      </c>
      <c r="M11" s="4">
        <v>0</v>
      </c>
      <c r="N11" s="4">
        <v>168000000</v>
      </c>
      <c r="O11" s="4">
        <v>0</v>
      </c>
      <c r="P11" s="4">
        <v>107000000</v>
      </c>
    </row>
    <row r="12" spans="1:16" ht="135" x14ac:dyDescent="0.25">
      <c r="A12" s="2" t="s">
        <v>3</v>
      </c>
      <c r="B12" s="3">
        <v>7</v>
      </c>
      <c r="C12" s="2" t="s">
        <v>27</v>
      </c>
      <c r="D12" s="3">
        <v>208</v>
      </c>
      <c r="E12" s="1" t="s">
        <v>9</v>
      </c>
      <c r="F12" s="3" t="s">
        <v>8</v>
      </c>
      <c r="G12" s="3" t="s">
        <v>60</v>
      </c>
      <c r="H12" s="3" t="s">
        <v>41</v>
      </c>
      <c r="I12" s="2" t="s">
        <v>42</v>
      </c>
      <c r="J12" s="2" t="s">
        <v>143</v>
      </c>
      <c r="K12" s="4">
        <v>0</v>
      </c>
      <c r="L12" s="4">
        <v>0</v>
      </c>
      <c r="M12" s="4">
        <v>3800000</v>
      </c>
      <c r="N12" s="4">
        <v>0</v>
      </c>
      <c r="O12" s="4">
        <v>0</v>
      </c>
      <c r="P12" s="4">
        <v>0</v>
      </c>
    </row>
    <row r="13" spans="1:16" ht="75" x14ac:dyDescent="0.25">
      <c r="A13" s="2" t="s">
        <v>3</v>
      </c>
      <c r="B13" s="3">
        <v>7</v>
      </c>
      <c r="C13" s="2" t="s">
        <v>85</v>
      </c>
      <c r="D13" s="3">
        <v>417</v>
      </c>
      <c r="E13" s="1" t="s">
        <v>86</v>
      </c>
      <c r="F13" s="3" t="s">
        <v>87</v>
      </c>
      <c r="G13" s="3" t="s">
        <v>60</v>
      </c>
      <c r="H13" s="3" t="s">
        <v>41</v>
      </c>
      <c r="I13" s="2" t="s">
        <v>88</v>
      </c>
      <c r="J13" s="2" t="s">
        <v>89</v>
      </c>
      <c r="K13" s="4">
        <v>375000</v>
      </c>
      <c r="L13" s="4">
        <v>0</v>
      </c>
      <c r="M13" s="4">
        <v>0</v>
      </c>
      <c r="N13" s="4">
        <v>0</v>
      </c>
      <c r="O13" s="4">
        <v>0</v>
      </c>
      <c r="P13" s="4">
        <v>0</v>
      </c>
    </row>
    <row r="14" spans="1:16" ht="120" x14ac:dyDescent="0.25">
      <c r="A14" s="2" t="s">
        <v>3</v>
      </c>
      <c r="B14" s="3">
        <v>7</v>
      </c>
      <c r="C14" s="2" t="s">
        <v>90</v>
      </c>
      <c r="D14" s="3">
        <v>935</v>
      </c>
      <c r="E14" s="1" t="s">
        <v>91</v>
      </c>
      <c r="F14" s="3" t="s">
        <v>92</v>
      </c>
      <c r="G14" s="3" t="s">
        <v>60</v>
      </c>
      <c r="H14" s="3" t="s">
        <v>41</v>
      </c>
      <c r="I14" s="2" t="s">
        <v>93</v>
      </c>
      <c r="J14" s="2" t="s">
        <v>94</v>
      </c>
      <c r="K14" s="4">
        <v>328000</v>
      </c>
      <c r="L14" s="4">
        <v>0</v>
      </c>
      <c r="M14" s="4">
        <v>0</v>
      </c>
      <c r="N14" s="4">
        <v>0</v>
      </c>
      <c r="O14" s="4">
        <v>0</v>
      </c>
      <c r="P14" s="4">
        <v>0</v>
      </c>
    </row>
    <row r="15" spans="1:16" ht="120" x14ac:dyDescent="0.25">
      <c r="A15" s="2" t="s">
        <v>10</v>
      </c>
      <c r="B15" s="3">
        <v>10</v>
      </c>
      <c r="C15" s="2" t="s">
        <v>28</v>
      </c>
      <c r="D15" s="3">
        <v>199</v>
      </c>
      <c r="E15" s="1" t="s">
        <v>12</v>
      </c>
      <c r="F15" s="3" t="s">
        <v>11</v>
      </c>
      <c r="G15" s="3" t="s">
        <v>60</v>
      </c>
      <c r="H15" s="3" t="s">
        <v>41</v>
      </c>
      <c r="I15" s="2" t="s">
        <v>43</v>
      </c>
      <c r="J15" s="2" t="s">
        <v>144</v>
      </c>
      <c r="K15" s="4">
        <v>0</v>
      </c>
      <c r="L15" s="4">
        <v>0</v>
      </c>
      <c r="M15" s="4">
        <v>0</v>
      </c>
      <c r="N15" s="4">
        <v>0</v>
      </c>
      <c r="O15" s="4">
        <v>145000</v>
      </c>
      <c r="P15" s="4">
        <v>0</v>
      </c>
    </row>
    <row r="16" spans="1:16" ht="135" x14ac:dyDescent="0.25">
      <c r="A16" s="2" t="s">
        <v>10</v>
      </c>
      <c r="B16" s="3">
        <v>10</v>
      </c>
      <c r="C16" s="2" t="s">
        <v>28</v>
      </c>
      <c r="D16" s="3">
        <v>199</v>
      </c>
      <c r="E16" s="1" t="s">
        <v>12</v>
      </c>
      <c r="F16" s="3" t="s">
        <v>11</v>
      </c>
      <c r="G16" s="3" t="s">
        <v>60</v>
      </c>
      <c r="H16" s="3" t="s">
        <v>41</v>
      </c>
      <c r="I16" s="2" t="s">
        <v>95</v>
      </c>
      <c r="J16" s="2" t="s">
        <v>145</v>
      </c>
      <c r="K16" s="4">
        <v>0</v>
      </c>
      <c r="L16" s="4">
        <v>0</v>
      </c>
      <c r="M16" s="4">
        <v>0</v>
      </c>
      <c r="N16" s="4">
        <v>0</v>
      </c>
      <c r="O16" s="4">
        <v>0</v>
      </c>
      <c r="P16" s="4">
        <v>0</v>
      </c>
    </row>
    <row r="17" spans="1:16" ht="60" x14ac:dyDescent="0.25">
      <c r="A17" s="2" t="s">
        <v>10</v>
      </c>
      <c r="B17" s="3">
        <v>10</v>
      </c>
      <c r="C17" s="2" t="s">
        <v>28</v>
      </c>
      <c r="D17" s="3">
        <v>199</v>
      </c>
      <c r="E17" s="1" t="s">
        <v>12</v>
      </c>
      <c r="F17" s="3" t="s">
        <v>11</v>
      </c>
      <c r="G17" s="3" t="s">
        <v>60</v>
      </c>
      <c r="H17" s="3" t="s">
        <v>41</v>
      </c>
      <c r="I17" s="2" t="s">
        <v>146</v>
      </c>
      <c r="J17" s="2" t="s">
        <v>96</v>
      </c>
      <c r="K17" s="4">
        <v>0</v>
      </c>
      <c r="L17" s="4">
        <v>0</v>
      </c>
      <c r="M17" s="4">
        <v>0</v>
      </c>
      <c r="N17" s="4">
        <v>0</v>
      </c>
      <c r="O17" s="4">
        <v>1512335</v>
      </c>
      <c r="P17" s="4">
        <v>750000</v>
      </c>
    </row>
    <row r="18" spans="1:16" ht="60" x14ac:dyDescent="0.25">
      <c r="A18" s="2" t="s">
        <v>10</v>
      </c>
      <c r="B18" s="3">
        <v>10</v>
      </c>
      <c r="C18" s="2" t="s">
        <v>28</v>
      </c>
      <c r="D18" s="3">
        <v>199</v>
      </c>
      <c r="E18" s="1" t="s">
        <v>12</v>
      </c>
      <c r="F18" s="3" t="s">
        <v>11</v>
      </c>
      <c r="G18" s="3" t="s">
        <v>60</v>
      </c>
      <c r="H18" s="3" t="s">
        <v>41</v>
      </c>
      <c r="I18" s="2" t="s">
        <v>147</v>
      </c>
      <c r="J18" s="2" t="s">
        <v>97</v>
      </c>
      <c r="K18" s="4">
        <v>0</v>
      </c>
      <c r="L18" s="4">
        <v>0</v>
      </c>
      <c r="M18" s="4">
        <v>0</v>
      </c>
      <c r="N18" s="4">
        <v>0</v>
      </c>
      <c r="O18" s="4">
        <v>651431</v>
      </c>
      <c r="P18" s="4">
        <v>7688164</v>
      </c>
    </row>
    <row r="19" spans="1:16" ht="60" x14ac:dyDescent="0.25">
      <c r="A19" s="2" t="s">
        <v>13</v>
      </c>
      <c r="B19" s="3">
        <v>11</v>
      </c>
      <c r="C19" s="2" t="s">
        <v>98</v>
      </c>
      <c r="D19" s="3">
        <v>799</v>
      </c>
      <c r="E19" s="1" t="s">
        <v>99</v>
      </c>
      <c r="F19" s="3" t="s">
        <v>100</v>
      </c>
      <c r="G19" s="3" t="s">
        <v>60</v>
      </c>
      <c r="H19" s="3" t="s">
        <v>41</v>
      </c>
      <c r="I19" s="2" t="s">
        <v>101</v>
      </c>
      <c r="J19" s="2" t="s">
        <v>102</v>
      </c>
      <c r="K19" s="4">
        <v>0</v>
      </c>
      <c r="L19" s="4">
        <v>0</v>
      </c>
      <c r="M19" s="4">
        <v>0</v>
      </c>
      <c r="N19" s="4">
        <v>0</v>
      </c>
      <c r="O19" s="4">
        <v>0</v>
      </c>
      <c r="P19" s="4">
        <v>0</v>
      </c>
    </row>
    <row r="20" spans="1:16" ht="60" x14ac:dyDescent="0.25">
      <c r="A20" s="2" t="s">
        <v>13</v>
      </c>
      <c r="B20" s="3">
        <v>11</v>
      </c>
      <c r="C20" s="2" t="s">
        <v>98</v>
      </c>
      <c r="D20" s="3">
        <v>799</v>
      </c>
      <c r="E20" s="1" t="s">
        <v>99</v>
      </c>
      <c r="F20" s="3" t="s">
        <v>100</v>
      </c>
      <c r="G20" s="3" t="s">
        <v>60</v>
      </c>
      <c r="H20" s="3" t="s">
        <v>41</v>
      </c>
      <c r="I20" s="2" t="s">
        <v>103</v>
      </c>
      <c r="J20" s="2" t="s">
        <v>104</v>
      </c>
      <c r="K20" s="4">
        <v>0</v>
      </c>
      <c r="L20" s="4">
        <v>0</v>
      </c>
      <c r="M20" s="4">
        <v>0</v>
      </c>
      <c r="N20" s="4">
        <v>0</v>
      </c>
      <c r="O20" s="4">
        <v>0</v>
      </c>
      <c r="P20" s="4">
        <v>0</v>
      </c>
    </row>
    <row r="21" spans="1:16" ht="60" x14ac:dyDescent="0.25">
      <c r="A21" s="2" t="s">
        <v>13</v>
      </c>
      <c r="B21" s="3">
        <v>11</v>
      </c>
      <c r="C21" s="2" t="s">
        <v>105</v>
      </c>
      <c r="D21" s="3">
        <v>777</v>
      </c>
      <c r="E21" s="1" t="s">
        <v>106</v>
      </c>
      <c r="F21" s="3" t="s">
        <v>107</v>
      </c>
      <c r="G21" s="3" t="s">
        <v>60</v>
      </c>
      <c r="H21" s="3" t="s">
        <v>41</v>
      </c>
      <c r="I21" s="2" t="s">
        <v>108</v>
      </c>
      <c r="J21" s="2" t="s">
        <v>109</v>
      </c>
      <c r="K21" s="4">
        <v>432000</v>
      </c>
      <c r="L21" s="4">
        <v>0</v>
      </c>
      <c r="M21" s="4">
        <v>0</v>
      </c>
      <c r="N21" s="4">
        <v>0</v>
      </c>
      <c r="O21" s="4">
        <v>0</v>
      </c>
      <c r="P21" s="4">
        <v>0</v>
      </c>
    </row>
    <row r="22" spans="1:16" ht="75" x14ac:dyDescent="0.25">
      <c r="A22" s="2" t="s">
        <v>13</v>
      </c>
      <c r="B22" s="3">
        <v>11</v>
      </c>
      <c r="C22" s="2" t="s">
        <v>29</v>
      </c>
      <c r="D22" s="3">
        <v>123</v>
      </c>
      <c r="E22" s="1" t="s">
        <v>15</v>
      </c>
      <c r="F22" s="3" t="s">
        <v>14</v>
      </c>
      <c r="G22" s="3" t="s">
        <v>60</v>
      </c>
      <c r="H22" s="3" t="s">
        <v>41</v>
      </c>
      <c r="I22" s="2" t="s">
        <v>110</v>
      </c>
      <c r="J22" s="2" t="s">
        <v>44</v>
      </c>
      <c r="K22" s="4">
        <v>0</v>
      </c>
      <c r="L22" s="4">
        <v>0</v>
      </c>
      <c r="M22" s="4">
        <v>0</v>
      </c>
      <c r="N22" s="4">
        <v>3000000</v>
      </c>
      <c r="O22" s="4">
        <v>0</v>
      </c>
      <c r="P22" s="4">
        <v>9000000</v>
      </c>
    </row>
    <row r="23" spans="1:16" ht="60" x14ac:dyDescent="0.25">
      <c r="A23" s="2" t="s">
        <v>13</v>
      </c>
      <c r="B23" s="3">
        <v>11</v>
      </c>
      <c r="C23" s="2" t="s">
        <v>111</v>
      </c>
      <c r="D23" s="3">
        <v>156</v>
      </c>
      <c r="E23" s="1" t="s">
        <v>112</v>
      </c>
      <c r="F23" s="3" t="s">
        <v>113</v>
      </c>
      <c r="G23" s="3" t="s">
        <v>60</v>
      </c>
      <c r="H23" s="3" t="s">
        <v>41</v>
      </c>
      <c r="I23" s="2" t="s">
        <v>114</v>
      </c>
      <c r="J23" s="2" t="s">
        <v>115</v>
      </c>
      <c r="K23" s="4">
        <v>725000</v>
      </c>
      <c r="L23" s="4">
        <v>0</v>
      </c>
      <c r="M23" s="4">
        <v>0</v>
      </c>
      <c r="N23" s="4">
        <v>0</v>
      </c>
      <c r="O23" s="4">
        <v>0</v>
      </c>
      <c r="P23" s="4">
        <v>0</v>
      </c>
    </row>
    <row r="24" spans="1:16" ht="90" x14ac:dyDescent="0.25">
      <c r="A24" s="2" t="s">
        <v>13</v>
      </c>
      <c r="B24" s="3">
        <v>11</v>
      </c>
      <c r="C24" s="2" t="s">
        <v>111</v>
      </c>
      <c r="D24" s="3">
        <v>156</v>
      </c>
      <c r="E24" s="1" t="s">
        <v>112</v>
      </c>
      <c r="F24" s="3" t="s">
        <v>113</v>
      </c>
      <c r="G24" s="3" t="s">
        <v>60</v>
      </c>
      <c r="H24" s="3" t="s">
        <v>41</v>
      </c>
      <c r="I24" s="2" t="s">
        <v>116</v>
      </c>
      <c r="J24" s="2" t="s">
        <v>117</v>
      </c>
      <c r="K24" s="4">
        <v>0</v>
      </c>
      <c r="L24" s="4">
        <v>0</v>
      </c>
      <c r="M24" s="4">
        <v>0</v>
      </c>
      <c r="N24" s="4">
        <v>5844000</v>
      </c>
      <c r="O24" s="4">
        <v>0</v>
      </c>
      <c r="P24" s="4">
        <v>0</v>
      </c>
    </row>
    <row r="25" spans="1:16" ht="105" x14ac:dyDescent="0.25">
      <c r="A25" s="2" t="s">
        <v>13</v>
      </c>
      <c r="B25" s="3">
        <v>11</v>
      </c>
      <c r="C25" s="2" t="s">
        <v>111</v>
      </c>
      <c r="D25" s="3">
        <v>156</v>
      </c>
      <c r="E25" s="1" t="s">
        <v>112</v>
      </c>
      <c r="F25" s="3" t="s">
        <v>113</v>
      </c>
      <c r="G25" s="3" t="s">
        <v>60</v>
      </c>
      <c r="H25" s="3" t="s">
        <v>41</v>
      </c>
      <c r="I25" s="2" t="s">
        <v>118</v>
      </c>
      <c r="J25" s="2" t="s">
        <v>119</v>
      </c>
      <c r="K25" s="4">
        <v>0</v>
      </c>
      <c r="L25" s="4">
        <v>0</v>
      </c>
      <c r="M25" s="4">
        <v>0</v>
      </c>
      <c r="N25" s="4">
        <v>132151000</v>
      </c>
      <c r="O25" s="4">
        <v>0</v>
      </c>
      <c r="P25" s="4">
        <v>0</v>
      </c>
    </row>
    <row r="26" spans="1:16" ht="30" x14ac:dyDescent="0.25">
      <c r="A26" s="2" t="s">
        <v>16</v>
      </c>
      <c r="B26" s="3">
        <v>13</v>
      </c>
      <c r="C26" s="2" t="s">
        <v>120</v>
      </c>
      <c r="D26" s="3">
        <v>154</v>
      </c>
      <c r="E26" s="1" t="s">
        <v>121</v>
      </c>
      <c r="F26" s="3" t="s">
        <v>122</v>
      </c>
      <c r="G26" s="3" t="s">
        <v>60</v>
      </c>
      <c r="H26" s="3" t="s">
        <v>41</v>
      </c>
      <c r="I26" s="2" t="s">
        <v>123</v>
      </c>
      <c r="J26" s="2" t="s">
        <v>123</v>
      </c>
      <c r="K26" s="4">
        <v>0</v>
      </c>
      <c r="L26" s="4">
        <v>0</v>
      </c>
      <c r="M26" s="4">
        <v>0</v>
      </c>
      <c r="N26" s="4">
        <v>0</v>
      </c>
      <c r="O26" s="4">
        <v>0</v>
      </c>
      <c r="P26" s="4">
        <v>0</v>
      </c>
    </row>
    <row r="27" spans="1:16" ht="75" x14ac:dyDescent="0.25">
      <c r="A27" s="2" t="s">
        <v>16</v>
      </c>
      <c r="B27" s="3">
        <v>13</v>
      </c>
      <c r="C27" s="2" t="s">
        <v>120</v>
      </c>
      <c r="D27" s="3">
        <v>154</v>
      </c>
      <c r="E27" s="1" t="s">
        <v>121</v>
      </c>
      <c r="F27" s="3" t="s">
        <v>122</v>
      </c>
      <c r="G27" s="3" t="s">
        <v>60</v>
      </c>
      <c r="H27" s="3" t="s">
        <v>41</v>
      </c>
      <c r="I27" s="2" t="s">
        <v>124</v>
      </c>
      <c r="J27" s="2" t="s">
        <v>125</v>
      </c>
      <c r="K27" s="4">
        <v>0</v>
      </c>
      <c r="L27" s="4">
        <v>0</v>
      </c>
      <c r="M27" s="4">
        <v>0</v>
      </c>
      <c r="N27" s="4">
        <v>0</v>
      </c>
      <c r="O27" s="4">
        <v>10000</v>
      </c>
      <c r="P27" s="4">
        <v>0</v>
      </c>
    </row>
    <row r="28" spans="1:16" ht="75" x14ac:dyDescent="0.25">
      <c r="A28" s="2" t="s">
        <v>16</v>
      </c>
      <c r="B28" s="3">
        <v>13</v>
      </c>
      <c r="C28" s="2" t="s">
        <v>30</v>
      </c>
      <c r="D28" s="3">
        <v>407</v>
      </c>
      <c r="E28" s="1" t="s">
        <v>18</v>
      </c>
      <c r="F28" s="3" t="s">
        <v>17</v>
      </c>
      <c r="G28" s="3" t="s">
        <v>60</v>
      </c>
      <c r="H28" s="3" t="s">
        <v>41</v>
      </c>
      <c r="I28" s="2" t="s">
        <v>126</v>
      </c>
      <c r="J28" s="2" t="s">
        <v>127</v>
      </c>
      <c r="K28" s="4">
        <v>0</v>
      </c>
      <c r="L28" s="4">
        <v>0</v>
      </c>
      <c r="M28" s="4">
        <v>0</v>
      </c>
      <c r="N28" s="4">
        <v>0</v>
      </c>
      <c r="O28" s="4">
        <v>0</v>
      </c>
      <c r="P28" s="4">
        <v>5250000</v>
      </c>
    </row>
    <row r="29" spans="1:16" ht="60" x14ac:dyDescent="0.25">
      <c r="A29" s="2" t="s">
        <v>19</v>
      </c>
      <c r="B29" s="3">
        <v>15</v>
      </c>
      <c r="C29" s="2" t="s">
        <v>47</v>
      </c>
      <c r="D29" s="3">
        <v>949</v>
      </c>
      <c r="E29" s="1" t="s">
        <v>46</v>
      </c>
      <c r="F29" s="3" t="s">
        <v>45</v>
      </c>
      <c r="G29" s="3" t="s">
        <v>60</v>
      </c>
      <c r="H29" s="3" t="s">
        <v>41</v>
      </c>
      <c r="I29" s="2" t="s">
        <v>128</v>
      </c>
      <c r="J29" s="2" t="s">
        <v>129</v>
      </c>
      <c r="K29" s="4">
        <v>0</v>
      </c>
      <c r="L29" s="4">
        <v>0</v>
      </c>
      <c r="M29" s="4">
        <v>0</v>
      </c>
      <c r="N29" s="4">
        <v>121466000</v>
      </c>
      <c r="O29" s="4">
        <v>0</v>
      </c>
      <c r="P29" s="4">
        <v>10516000</v>
      </c>
    </row>
    <row r="30" spans="1:16" ht="60" x14ac:dyDescent="0.25">
      <c r="A30" s="2" t="s">
        <v>19</v>
      </c>
      <c r="B30" s="3">
        <v>15</v>
      </c>
      <c r="C30" s="2" t="s">
        <v>47</v>
      </c>
      <c r="D30" s="3">
        <v>949</v>
      </c>
      <c r="E30" s="1" t="s">
        <v>46</v>
      </c>
      <c r="F30" s="3" t="s">
        <v>45</v>
      </c>
      <c r="G30" s="3" t="s">
        <v>60</v>
      </c>
      <c r="H30" s="3" t="s">
        <v>41</v>
      </c>
      <c r="I30" s="2" t="s">
        <v>130</v>
      </c>
      <c r="J30" s="2" t="s">
        <v>131</v>
      </c>
      <c r="K30" s="4">
        <v>0</v>
      </c>
      <c r="L30" s="4">
        <v>0</v>
      </c>
      <c r="M30" s="4">
        <v>0</v>
      </c>
      <c r="N30" s="4">
        <v>7785000</v>
      </c>
      <c r="O30" s="4">
        <v>0</v>
      </c>
      <c r="P30" s="4">
        <v>0</v>
      </c>
    </row>
    <row r="31" spans="1:16" ht="75" x14ac:dyDescent="0.25">
      <c r="A31" s="2" t="s">
        <v>19</v>
      </c>
      <c r="B31" s="3">
        <v>15</v>
      </c>
      <c r="C31" s="2" t="s">
        <v>47</v>
      </c>
      <c r="D31" s="3">
        <v>949</v>
      </c>
      <c r="E31" s="1" t="s">
        <v>46</v>
      </c>
      <c r="F31" s="3" t="s">
        <v>45</v>
      </c>
      <c r="G31" s="3" t="s">
        <v>60</v>
      </c>
      <c r="H31" s="3" t="s">
        <v>41</v>
      </c>
      <c r="I31" s="2" t="s">
        <v>132</v>
      </c>
      <c r="J31" s="2" t="s">
        <v>133</v>
      </c>
      <c r="K31" s="4">
        <v>0</v>
      </c>
      <c r="L31" s="4">
        <v>0</v>
      </c>
      <c r="M31" s="4">
        <v>3100000</v>
      </c>
      <c r="N31" s="4">
        <v>0</v>
      </c>
      <c r="O31" s="4">
        <v>0</v>
      </c>
      <c r="P31" s="4">
        <v>0</v>
      </c>
    </row>
    <row r="32" spans="1:16" ht="75" x14ac:dyDescent="0.25">
      <c r="A32" s="2" t="s">
        <v>19</v>
      </c>
      <c r="B32" s="3">
        <v>15</v>
      </c>
      <c r="C32" s="2" t="s">
        <v>47</v>
      </c>
      <c r="D32" s="3">
        <v>949</v>
      </c>
      <c r="E32" s="1" t="s">
        <v>46</v>
      </c>
      <c r="F32" s="3" t="s">
        <v>45</v>
      </c>
      <c r="G32" s="3" t="s">
        <v>60</v>
      </c>
      <c r="H32" s="3" t="s">
        <v>41</v>
      </c>
      <c r="I32" s="2" t="s">
        <v>134</v>
      </c>
      <c r="J32" s="2" t="s">
        <v>135</v>
      </c>
      <c r="K32" s="4">
        <v>0</v>
      </c>
      <c r="L32" s="4">
        <v>0</v>
      </c>
      <c r="M32" s="4">
        <v>0</v>
      </c>
      <c r="N32" s="4">
        <v>46041000</v>
      </c>
      <c r="O32" s="4">
        <v>0</v>
      </c>
      <c r="P32" s="4">
        <v>0</v>
      </c>
    </row>
    <row r="33" spans="1:16" ht="60" x14ac:dyDescent="0.25">
      <c r="A33" s="2" t="s">
        <v>19</v>
      </c>
      <c r="B33" s="3">
        <v>15</v>
      </c>
      <c r="C33" s="2" t="s">
        <v>47</v>
      </c>
      <c r="D33" s="3">
        <v>949</v>
      </c>
      <c r="E33" s="1" t="s">
        <v>46</v>
      </c>
      <c r="F33" s="3" t="s">
        <v>45</v>
      </c>
      <c r="G33" s="3" t="s">
        <v>60</v>
      </c>
      <c r="H33" s="3" t="s">
        <v>41</v>
      </c>
      <c r="I33" s="2" t="s">
        <v>136</v>
      </c>
      <c r="J33" s="2" t="s">
        <v>137</v>
      </c>
      <c r="K33" s="4">
        <v>29591000</v>
      </c>
      <c r="L33" s="4">
        <v>0</v>
      </c>
      <c r="M33" s="4">
        <v>0</v>
      </c>
      <c r="N33" s="4">
        <v>0</v>
      </c>
      <c r="O33" s="4">
        <v>0</v>
      </c>
      <c r="P33" s="4">
        <v>0</v>
      </c>
    </row>
    <row r="34" spans="1:16" ht="60" x14ac:dyDescent="0.25">
      <c r="A34" s="2" t="s">
        <v>19</v>
      </c>
      <c r="B34" s="3">
        <v>15</v>
      </c>
      <c r="C34" s="2" t="s">
        <v>47</v>
      </c>
      <c r="D34" s="3">
        <v>949</v>
      </c>
      <c r="E34" s="1" t="s">
        <v>46</v>
      </c>
      <c r="F34" s="3" t="s">
        <v>45</v>
      </c>
      <c r="G34" s="3" t="s">
        <v>60</v>
      </c>
      <c r="H34" s="3" t="s">
        <v>41</v>
      </c>
      <c r="I34" s="2" t="s">
        <v>148</v>
      </c>
      <c r="J34" s="2" t="s">
        <v>149</v>
      </c>
      <c r="K34" s="4">
        <v>0</v>
      </c>
      <c r="L34" s="4">
        <v>0</v>
      </c>
      <c r="M34" s="4">
        <v>0</v>
      </c>
      <c r="N34" s="4">
        <v>20000000</v>
      </c>
      <c r="O34" s="4">
        <v>0</v>
      </c>
      <c r="P34" s="4">
        <v>0</v>
      </c>
    </row>
    <row r="35" spans="1:16" ht="75" x14ac:dyDescent="0.25">
      <c r="A35" s="2" t="s">
        <v>19</v>
      </c>
      <c r="B35" s="3">
        <v>15</v>
      </c>
      <c r="C35" s="2" t="s">
        <v>47</v>
      </c>
      <c r="D35" s="3">
        <v>949</v>
      </c>
      <c r="E35" s="1" t="s">
        <v>46</v>
      </c>
      <c r="F35" s="3" t="s">
        <v>45</v>
      </c>
      <c r="G35" s="3" t="s">
        <v>60</v>
      </c>
      <c r="H35" s="3" t="s">
        <v>41</v>
      </c>
      <c r="I35" s="2" t="s">
        <v>138</v>
      </c>
      <c r="J35" s="2" t="s">
        <v>139</v>
      </c>
      <c r="K35" s="4">
        <v>0</v>
      </c>
      <c r="L35" s="4">
        <v>0</v>
      </c>
      <c r="M35" s="4">
        <v>0</v>
      </c>
      <c r="N35" s="4">
        <v>80000000</v>
      </c>
      <c r="O35" s="4">
        <v>0</v>
      </c>
      <c r="P35" s="4">
        <v>0</v>
      </c>
    </row>
    <row r="36" spans="1:16" x14ac:dyDescent="0.25">
      <c r="A36" s="2" t="s">
        <v>20</v>
      </c>
      <c r="B36" s="3"/>
      <c r="C36" s="2"/>
      <c r="D36" s="3"/>
      <c r="E36" s="1"/>
      <c r="F36" s="3"/>
      <c r="G36" s="3"/>
      <c r="H36" s="3"/>
      <c r="I36" s="2"/>
      <c r="J36" s="2"/>
      <c r="K36" s="4">
        <f>SUBTOTAL(109,CapitalSummaryOutput[2019 GF])</f>
        <v>33451000</v>
      </c>
      <c r="L36" s="4">
        <f>SUBTOTAL(109,CapitalSummaryOutput[2020 GF])</f>
        <v>0</v>
      </c>
      <c r="M36" s="4">
        <f>SUBTOTAL(109,CapitalSummaryOutput[2019 Bonds])</f>
        <v>24750000</v>
      </c>
      <c r="N36" s="4">
        <f>SUBTOTAL(109,CapitalSummaryOutput[2020 Bonds])</f>
        <v>594504000</v>
      </c>
      <c r="O36" s="4">
        <f>SUBTOTAL(109,CapitalSummaryOutput[2019 Other NGF])</f>
        <v>2318766</v>
      </c>
      <c r="P36" s="4">
        <f>SUBTOTAL(109,CapitalSummaryOutput[2020 Other NGF])</f>
        <v>151274164</v>
      </c>
    </row>
    <row r="42" spans="1:16" x14ac:dyDescent="0.25">
      <c r="K42" s="15"/>
      <c r="L42" s="15"/>
    </row>
    <row r="43" spans="1:16" x14ac:dyDescent="0.25">
      <c r="K43" s="15"/>
      <c r="L43" s="15"/>
    </row>
    <row r="44" spans="1:16" x14ac:dyDescent="0.25">
      <c r="K44" s="15"/>
      <c r="L44" s="15"/>
    </row>
    <row r="46" spans="1:16" x14ac:dyDescent="0.25">
      <c r="K46" s="15"/>
    </row>
    <row r="47" spans="1:16" x14ac:dyDescent="0.25">
      <c r="K47" s="15"/>
    </row>
    <row r="48" spans="1:16" x14ac:dyDescent="0.25">
      <c r="K48" s="15"/>
      <c r="L48" s="15"/>
    </row>
    <row r="51" spans="11:12" x14ac:dyDescent="0.25">
      <c r="K51" s="15"/>
      <c r="L51" s="15"/>
    </row>
    <row r="52" spans="11:12" x14ac:dyDescent="0.25">
      <c r="K52" s="15"/>
      <c r="L52" s="15"/>
    </row>
    <row r="53" spans="11:12" x14ac:dyDescent="0.25">
      <c r="K53" s="15"/>
      <c r="L53" s="15"/>
    </row>
    <row r="54" spans="11:12" x14ac:dyDescent="0.25">
      <c r="K54" s="15"/>
      <c r="L54" s="15"/>
    </row>
  </sheetData>
  <printOptions horizontalCentered="1"/>
  <pageMargins left="0.45" right="0.45" top="0.5" bottom="0.5" header="0.3" footer="0.3"/>
  <pageSetup scale="57" orientation="landscape" horizontalDpi="1200" verticalDpi="1200" r:id="rId1"/>
  <headerFooter>
    <oddFooter>&amp;L&amp;8December 2018&amp;R&amp;8Page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2"/>
  <sheetViews>
    <sheetView showGridLines="0" zoomScaleNormal="100" zoomScaleSheetLayoutView="100" workbookViewId="0">
      <selection activeCell="B19" sqref="B19"/>
    </sheetView>
  </sheetViews>
  <sheetFormatPr defaultRowHeight="15" x14ac:dyDescent="0.25"/>
  <cols>
    <col min="1" max="1" width="1.5703125" customWidth="1"/>
    <col min="2" max="2" width="17.140625" customWidth="1"/>
    <col min="4" max="7" width="15.5703125" bestFit="1" customWidth="1"/>
    <col min="8" max="8" width="12.85546875" bestFit="1" customWidth="1"/>
    <col min="9" max="9" width="13" customWidth="1"/>
  </cols>
  <sheetData>
    <row r="1" spans="2:2" x14ac:dyDescent="0.25">
      <c r="B1" s="6" t="s">
        <v>140</v>
      </c>
    </row>
    <row r="2" spans="2:2" x14ac:dyDescent="0.25">
      <c r="B2" s="7" t="s">
        <v>40</v>
      </c>
    </row>
    <row r="19" spans="3:9" ht="15.75" thickBot="1" x14ac:dyDescent="0.3"/>
    <row r="20" spans="3:9" ht="31.5" thickTop="1" thickBot="1" x14ac:dyDescent="0.3">
      <c r="D20" s="9" t="s">
        <v>36</v>
      </c>
      <c r="E20" s="10" t="s">
        <v>37</v>
      </c>
      <c r="F20" s="10" t="s">
        <v>55</v>
      </c>
      <c r="G20" s="10" t="s">
        <v>56</v>
      </c>
      <c r="H20" s="10" t="s">
        <v>57</v>
      </c>
      <c r="I20" s="11" t="s">
        <v>58</v>
      </c>
    </row>
    <row r="21" spans="3:9" ht="16.5" thickTop="1" thickBot="1" x14ac:dyDescent="0.3">
      <c r="C21" s="8" t="s">
        <v>39</v>
      </c>
      <c r="D21" s="12">
        <f>SUBTOTAL(109,CapitalSummaryOutput[2019 GF])</f>
        <v>33451000</v>
      </c>
      <c r="E21" s="13">
        <f>SUBTOTAL(109,CapitalSummaryOutput[2020 GF])</f>
        <v>0</v>
      </c>
      <c r="F21" s="13">
        <f>SUBTOTAL(109,CapitalSummaryOutput[2019 Bonds])</f>
        <v>24750000</v>
      </c>
      <c r="G21" s="13">
        <f>SUBTOTAL(109,CapitalSummaryOutput[2020 Bonds])</f>
        <v>594504000</v>
      </c>
      <c r="H21" s="13">
        <f>SUBTOTAL(109,CapitalSummaryOutput[2019 Other NGF])</f>
        <v>2318766</v>
      </c>
      <c r="I21" s="14">
        <f>SUBTOTAL(109,CapitalSummaryOutput[2020 Other NGF])</f>
        <v>151274164</v>
      </c>
    </row>
    <row r="22" spans="3:9" ht="15.75" thickTop="1" x14ac:dyDescent="0.25"/>
  </sheetData>
  <pageMargins left="0.7" right="0.7" top="0.75" bottom="0.75" header="0.3" footer="0.3"/>
  <pageSetup orientation="portrait" r:id="rId1"/>
  <drawing r:id="rId2"/>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d e 6 f 2 0 a - e f 9 d - 4 8 b 4 - 9 2 1 e - 6 4 d 7 6 9 8 a e d b 7 "   x m l n s = " h t t p : / / s c h e m a s . m i c r o s o f t . c o m / D a t a M a s h u p " > A A A A A B c D A A B Q S w M E F A A C A A g A b 1 G N T c a t r A S n A A A A + A A A A B I A H A B D b 2 5 m a W c v U G F j a 2 F n Z S 5 4 b W w g o h g A K K A U A A A A A A A A A A A A A A A A A A A A A A A A A A A A h Y 9 N D o I w G E S v Q r q n f y p R 8 l E W b i U x I R q 3 D V R o h G J o s d 7 N h U f y C p I o 6 s 7 l T N 4 k b x 6 3 O 6 T X t g k u q r e 6 M w l i m K J A m a I r t a k S N L h j u E S p g K 0 s T r J S w Q g b G 1 + t T l D t 3 D k m x H u P / Q x 3 f U U 4 p Y w c s k 1 e 1 K q V o T b W S V M o 9 F m V / 1 d I w P 4 l I z i O G F 6 w F c f z i A G Z a s i 0 + S J 8 N M Y U y E 8 J 6 6 F x Q 6 + E M u E u B z J F I O 8 X 4 g l Q S w M E F A A C A A g A b 1 G N 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R j U 0 o i k e 4 D g A A A B E A A A A T A B w A R m 9 y b X V s Y X M v U 2 V j d G l v b j E u b S C i G A A o o B Q A A A A A A A A A A A A A A A A A A A A A A A A A A A A r T k 0 u y c z P U w i G 0 I b W A F B L A Q I t A B Q A A g A I A G 9 R j U 3 G r a w E p w A A A P g A A A A S A A A A A A A A A A A A A A A A A A A A A A B D b 2 5 m a W c v U G F j a 2 F n Z S 5 4 b W x Q S w E C L Q A U A A I A C A B v U Y 1 N D 8 r p q 6 Q A A A D p A A A A E w A A A A A A A A A A A A A A A A D z A A A A W 0 N v b n R l b n R f V H l w Z X N d L n h t b F B L A Q I t A B Q A A g A I A G 9 R j U 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b N / B J 8 L G S J R c m + P 7 1 / 5 R A A A A A A I A A A A A A A N m A A D A A A A A E A A A A A n h k a p 5 D D B V h 4 o E F X 7 k X M U A A A A A B I A A A K A A A A A Q A A A A K j n Q 8 U + + u z J y p x f J 6 F j K 5 V A A A A C h 5 b 5 f I X s N e y m S 5 7 q / 6 2 c j T V 9 f j o N H t / X d + u 0 J E l S C 6 8 W V f L 3 W A y D d V H B t t a c 7 H a b o Z H 4 O 0 6 u E W / l a W d u u / o q 7 C p q J 9 9 7 g o K w E r T 1 s 5 5 n f 3 B Q A A A D d C J J Y 9 c r E 3 f y Y I F M M K H L r i L y w 7 g = = < / D a t a M a s h u p > 
</file>

<file path=customXml/itemProps1.xml><?xml version="1.0" encoding="utf-8"?>
<ds:datastoreItem xmlns:ds="http://schemas.openxmlformats.org/officeDocument/2006/customXml" ds:itemID="{944B882A-D5F7-4E86-91EA-F6F90E132DC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2018-2020_Capital_Summary</vt:lpstr>
      <vt:lpstr>Filters</vt:lpstr>
      <vt:lpstr>'2018-2020_Capital_Summary'!Print_Titles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2018-12-13T18:51:40Z</dcterms:modified>
</cp:coreProperties>
</file>