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Filters" sheetId="8" r:id="rId1"/>
    <sheet name="2020_Caboose_Capital_Summary" sheetId="7" r:id="rId2"/>
  </sheets>
  <definedNames>
    <definedName name="Slicer_Agency">#N/A</definedName>
    <definedName name="Slicer_Secretarial_Area">#N/A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8" l="1"/>
  <c r="I5" i="8"/>
  <c r="H5" i="8"/>
  <c r="G5" i="8"/>
  <c r="F5" i="8"/>
  <c r="E5" i="8"/>
  <c r="R10" i="7"/>
  <c r="S10" i="7"/>
  <c r="T10" i="7"/>
  <c r="U10" i="7"/>
  <c r="V10" i="7"/>
  <c r="W10" i="7"/>
  <c r="X10" i="7"/>
  <c r="Y10" i="7"/>
  <c r="Z10" i="7"/>
  <c r="AA10" i="7"/>
  <c r="AB10" i="7"/>
  <c r="Q10" i="7"/>
</calcChain>
</file>

<file path=xl/sharedStrings.xml><?xml version="1.0" encoding="utf-8"?>
<sst xmlns="http://schemas.openxmlformats.org/spreadsheetml/2006/main" count="105" uniqueCount="87">
  <si>
    <t>Central Appropriations</t>
  </si>
  <si>
    <t>Veterans and Defense Affairs</t>
  </si>
  <si>
    <t>Education</t>
  </si>
  <si>
    <t>Sec Area Sort</t>
  </si>
  <si>
    <t>Sec Area Code</t>
  </si>
  <si>
    <t>Agy Code</t>
  </si>
  <si>
    <t>Agy Sort</t>
  </si>
  <si>
    <t>Department of Military Affairs</t>
  </si>
  <si>
    <t>University of Virginia</t>
  </si>
  <si>
    <t>Roanoke Higher Education Authority</t>
  </si>
  <si>
    <t>Central Capital Outlay</t>
  </si>
  <si>
    <t>Agency</t>
  </si>
  <si>
    <t>Biennium</t>
  </si>
  <si>
    <t>Project</t>
  </si>
  <si>
    <t>C-48</t>
  </si>
  <si>
    <t>C-47</t>
  </si>
  <si>
    <t>123: Department of Military Affairs</t>
  </si>
  <si>
    <t>949: Central Capital Outlay</t>
  </si>
  <si>
    <t>Secretarial Area</t>
  </si>
  <si>
    <t>Agency Title</t>
  </si>
  <si>
    <t>Budget Round</t>
  </si>
  <si>
    <t>Title</t>
  </si>
  <si>
    <t>Item</t>
  </si>
  <si>
    <t>Item Sort</t>
  </si>
  <si>
    <t>Project Code</t>
  </si>
  <si>
    <t>Project Title</t>
  </si>
  <si>
    <t>Description</t>
  </si>
  <si>
    <t>Total</t>
  </si>
  <si>
    <t>See Filter Instructions Below</t>
  </si>
  <si>
    <t>Totals for Filtered Amounts:</t>
  </si>
  <si>
    <t>2019 GF</t>
  </si>
  <si>
    <t>2019 9c Bonds</t>
  </si>
  <si>
    <t>2019 9d Bonds</t>
  </si>
  <si>
    <t>2019 Tax Supported Bonds</t>
  </si>
  <si>
    <t>2019 Total Bonds</t>
  </si>
  <si>
    <t>2019 Other NGF</t>
  </si>
  <si>
    <t>2020 GF</t>
  </si>
  <si>
    <t>2020 9c Bonds</t>
  </si>
  <si>
    <t>2020 9d Bonds</t>
  </si>
  <si>
    <t>2020 Tax Supported Bonds</t>
  </si>
  <si>
    <t>2020 Total Bonds</t>
  </si>
  <si>
    <t>2020 Other NGF</t>
  </si>
  <si>
    <t>2020 Caboose Capital Outlay Change Summary (HB/SB 29 Introduced)</t>
  </si>
  <si>
    <t>Filters for 2020 Caboose Capital Outlay Change Summary (HB/SB 29 Introduced)</t>
  </si>
  <si>
    <t>207: University of Virginia</t>
  </si>
  <si>
    <t>2018-2020</t>
  </si>
  <si>
    <t>Caboose Bill</t>
  </si>
  <si>
    <t xml:space="preserve">Renew Alderman Library </t>
  </si>
  <si>
    <t>C-13.05</t>
  </si>
  <si>
    <t>18331: Alderman Library Renewal</t>
  </si>
  <si>
    <t>18331</t>
  </si>
  <si>
    <t>Alderman Library Renewal</t>
  </si>
  <si>
    <t xml:space="preserve">Transforms Alderman Library, built in 1938, into a 21st century building that will provide up-to-date space for research, teaching, and study.  Serious code and operating cost issues will be addressed by replacing all mechanical, electrical, and plumbing systems. The program will also add fire suppression and alarm systems and establish clear egress routes.  The Alderman Library Renewal was authorized in Chapter 854, 2019 Acts of Assembly at a total cost of $152.5 million. The approved project is funded from a combination of 21st Century bond funds ($132.5 million) and nongeneral funds ($20 million).  This recommendation supports $13.7 million in 9(d) bonds to support the nongeneral fund component. _x000D_
_x000D_
</t>
  </si>
  <si>
    <t>935: Roanoke Higher Education Authority</t>
  </si>
  <si>
    <t>Create Oliver Hill Courtyard</t>
  </si>
  <si>
    <t>C-22.50</t>
  </si>
  <si>
    <t>18411: Create Oliver Hill Courtyard</t>
  </si>
  <si>
    <t>18411</t>
  </si>
  <si>
    <t xml:space="preserve">Provides supplemental funding for design work and interpretative signage for the courtyard._x000D_
_x000D_
</t>
  </si>
  <si>
    <t>Provide funding for acquisition of land for readiness centers</t>
  </si>
  <si>
    <t>C-33.10</t>
  </si>
  <si>
    <t>18309: Acquire Land for Readiness Centers</t>
  </si>
  <si>
    <t>18309</t>
  </si>
  <si>
    <t>Acquire Land for Readiness Centers</t>
  </si>
  <si>
    <t xml:space="preserve">Provides additional funding for acquisition of property for readiness centers and expansion of existing sites._x000D_
_x000D_
</t>
  </si>
  <si>
    <t>Supplement 2016 Virginia Public Building Authority (VPBA) Capital Construction Pool</t>
  </si>
  <si>
    <t>18300: 2016 VPBA Capital Construction Pool</t>
  </si>
  <si>
    <t>18300</t>
  </si>
  <si>
    <t>2016 VPBA Capital Construction Pool</t>
  </si>
  <si>
    <t xml:space="preserve">Provides supplemental bond authorization for the 2016 VPBA Capital Outlay Pool._x000D_
_x000D_
</t>
  </si>
  <si>
    <t>Supplement 2016 Virginia College Building Authority (VCBA) Capital Outlay Pool</t>
  </si>
  <si>
    <t>18301: 2016 VCBA Capital Construction Pool</t>
  </si>
  <si>
    <t>18301</t>
  </si>
  <si>
    <t>2016 VCBA Capital Construction Pool</t>
  </si>
  <si>
    <t xml:space="preserve">Provides supplemental bond authorization for the 2016 VCBA Capital Outlay Pool._x000D_
_x000D_
</t>
  </si>
  <si>
    <t>Supplement 2019 Capital Construction Pool</t>
  </si>
  <si>
    <t>C-48.10</t>
  </si>
  <si>
    <t>18408: 2019 Capital Construction Pool</t>
  </si>
  <si>
    <t>18408</t>
  </si>
  <si>
    <t>2019 Capital Construction Pool</t>
  </si>
  <si>
    <t xml:space="preserve">Provides supplemental bond authorization for the 2019 Capital Construction Pool._x000D_
_x000D_
</t>
  </si>
  <si>
    <t>GF 2019</t>
  </si>
  <si>
    <t>Bonds 2019</t>
  </si>
  <si>
    <t>Other NGF 2019</t>
  </si>
  <si>
    <t>GF 2020</t>
  </si>
  <si>
    <t>Bonds 2020</t>
  </si>
  <si>
    <t>Other NGF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</si>
</sst>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9"/>
        <bgColor indexed="64"/>
      </patternFill>
    </fill>
  </fills>
  <borders count="7">
    <border>
      <left/>
      <right/>
      <top/>
      <bottom/>
      <diagonal/>
    </border>
    <border>
      <left style="thick">
        <color theme="9"/>
      </left>
      <right style="thick">
        <color theme="0"/>
      </right>
      <top style="thick">
        <color theme="9"/>
      </top>
      <bottom style="double">
        <color theme="9"/>
      </bottom>
      <diagonal/>
    </border>
    <border>
      <left style="thick">
        <color theme="0"/>
      </left>
      <right style="thick">
        <color theme="0"/>
      </right>
      <top style="thick">
        <color theme="9"/>
      </top>
      <bottom style="double">
        <color theme="9"/>
      </bottom>
      <diagonal/>
    </border>
    <border>
      <left style="thick">
        <color theme="0"/>
      </left>
      <right style="thick">
        <color theme="9"/>
      </right>
      <top style="thick">
        <color theme="9"/>
      </top>
      <bottom style="double">
        <color theme="9"/>
      </bottom>
      <diagonal/>
    </border>
    <border>
      <left style="thick">
        <color theme="9"/>
      </left>
      <right style="thin">
        <color theme="9"/>
      </right>
      <top style="double">
        <color theme="9"/>
      </top>
      <bottom style="thick">
        <color theme="9"/>
      </bottom>
      <diagonal/>
    </border>
    <border>
      <left style="thin">
        <color theme="9"/>
      </left>
      <right style="thin">
        <color theme="9"/>
      </right>
      <top style="double">
        <color theme="9"/>
      </top>
      <bottom style="thick">
        <color theme="9"/>
      </bottom>
      <diagonal/>
    </border>
    <border>
      <left style="thin">
        <color theme="9"/>
      </left>
      <right style="thick">
        <color theme="9"/>
      </right>
      <top style="double">
        <color theme="9"/>
      </top>
      <bottom style="thick">
        <color theme="9"/>
      </bottom>
      <diagonal/>
    </border>
  </borders>
  <cellStyleXfs count="1">
    <xf numFmtId="0" fontId="0" fillId="0" borderId="0"/>
  </cellStyleXfs>
  <cellXfs count="15">
    <xf numFmtId="0" fontId="0" fillId="0" borderId="0" xfId="0"/>
    <xf numFmtId="0" fontId="0" fillId="0" borderId="0" xfId="0" applyNumberFormat="1" applyAlignment="1">
      <alignment vertical="top"/>
    </xf>
    <xf numFmtId="0" fontId="0" fillId="0" borderId="0" xfId="0" applyNumberFormat="1" applyAlignment="1">
      <alignment vertical="top" wrapText="1"/>
    </xf>
    <xf numFmtId="0" fontId="0" fillId="0" borderId="0" xfId="0" applyNumberFormat="1" applyAlignment="1">
      <alignment horizontal="center" vertical="top"/>
    </xf>
    <xf numFmtId="0" fontId="0" fillId="0" borderId="0" xfId="0" applyNumberFormat="1" applyAlignment="1">
      <alignment horizontal="center" vertical="top" wrapText="1"/>
    </xf>
    <xf numFmtId="0" fontId="2" fillId="0" borderId="0" xfId="0" applyFont="1"/>
    <xf numFmtId="0" fontId="0" fillId="0" borderId="0" xfId="0" applyFont="1" applyAlignment="1">
      <alignment horizontal="left" indent="1"/>
    </xf>
    <xf numFmtId="0" fontId="2" fillId="0" borderId="0" xfId="0" applyFont="1" applyAlignment="1">
      <alignment horizontal="right" indent="1"/>
    </xf>
    <xf numFmtId="6" fontId="0" fillId="0" borderId="0" xfId="0" applyNumberFormat="1" applyAlignment="1">
      <alignment vertical="top"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6" fontId="2" fillId="0" borderId="4" xfId="0" applyNumberFormat="1" applyFont="1" applyBorder="1" applyAlignment="1">
      <alignment horizontal="center" vertical="top"/>
    </xf>
    <xf numFmtId="6" fontId="2" fillId="0" borderId="5" xfId="0" applyNumberFormat="1" applyFont="1" applyBorder="1" applyAlignment="1">
      <alignment horizontal="center" vertical="top"/>
    </xf>
    <xf numFmtId="164" fontId="2" fillId="0" borderId="6" xfId="0" applyNumberFormat="1" applyFont="1" applyBorder="1" applyAlignment="1">
      <alignment horizontal="center" vertical="top"/>
    </xf>
  </cellXfs>
  <cellStyles count="1">
    <cellStyle name="Normal" xfId="0" builtinId="0"/>
  </cellStyles>
  <dxfs count="76">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indent="0" justifyLastLine="0" shrinkToFit="0" readingOrder="0"/>
    </dxf>
    <dxf>
      <alignment horizontal="center" vertical="top" textRotation="0" wrapText="1" indent="0" justifyLastLine="0" shrinkToFit="0" readingOrder="0"/>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ont>
        <b/>
        <color theme="1"/>
      </font>
    </dxf>
    <dxf>
      <font>
        <b/>
        <color theme="1"/>
      </font>
    </dxf>
    <dxf>
      <font>
        <b/>
        <color theme="1"/>
      </font>
      <border>
        <top style="double">
          <color theme="9"/>
        </top>
      </border>
    </dxf>
    <dxf>
      <font>
        <b/>
        <color theme="0"/>
      </font>
      <fill>
        <patternFill patternType="solid">
          <fgColor theme="9"/>
          <bgColor theme="9"/>
        </patternFill>
      </fill>
      <border>
        <vertical style="thin">
          <color theme="0"/>
        </vertical>
      </border>
    </dxf>
    <dxf>
      <font>
        <color theme="1"/>
      </font>
      <border>
        <left style="thin">
          <color theme="9" tint="0.39997558519241921"/>
        </left>
        <right style="thin">
          <color theme="9" tint="0.39997558519241921"/>
        </right>
        <top style="thin">
          <color theme="9" tint="0.39997558519241921"/>
        </top>
        <bottom style="thin">
          <color theme="9" tint="0.39997558519241921"/>
        </bottom>
        <vertical style="thin">
          <color theme="9" tint="0.39994506668294322"/>
        </vertical>
        <horizontal style="thin">
          <color theme="9" tint="0.3999755851924192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border>
        <vertical style="thin">
          <color theme="0"/>
        </vertical>
      </border>
    </dxf>
    <dxf>
      <font>
        <color theme="1"/>
      </font>
      <border>
        <left style="thin">
          <color theme="4" tint="0.39997558519241921"/>
        </left>
        <right style="thin">
          <color theme="4" tint="0.39997558519241921"/>
        </right>
        <top style="thin">
          <color theme="4" tint="0.39997558519241921"/>
        </top>
        <bottom style="thin">
          <color theme="4" tint="0.39997558519241921"/>
        </bottom>
        <vertical style="thin">
          <color theme="4" tint="0.39994506668294322"/>
        </vertical>
        <horizontal style="thin">
          <color theme="4" tint="0.39997558519241921"/>
        </horizontal>
      </border>
    </dxf>
    <dxf>
      <font>
        <b/>
        <color theme="1"/>
      </font>
      <border>
        <bottom style="thin">
          <color theme="9"/>
        </bottom>
        <vertical/>
        <horizontal/>
      </border>
    </dxf>
    <dxf>
      <font>
        <sz val="9"/>
        <color theme="1"/>
      </font>
      <border>
        <left style="thin">
          <color theme="9"/>
        </left>
        <right style="thin">
          <color theme="9"/>
        </right>
        <top style="thin">
          <color theme="9"/>
        </top>
        <bottom style="thin">
          <color theme="9"/>
        </bottom>
        <vertical/>
        <horizontal/>
      </border>
    </dxf>
    <dxf>
      <font>
        <b/>
        <color theme="1"/>
      </font>
      <border>
        <bottom style="thin">
          <color theme="4"/>
        </bottom>
        <vertical/>
        <horizontal/>
      </border>
    </dxf>
    <dxf>
      <font>
        <sz val="9"/>
        <color theme="1"/>
      </font>
      <border>
        <left style="thin">
          <color theme="4"/>
        </left>
        <right style="thin">
          <color theme="4"/>
        </right>
        <top style="thin">
          <color theme="4"/>
        </top>
        <bottom style="thin">
          <color theme="4"/>
        </bottom>
        <vertical/>
        <horizontal/>
      </border>
    </dxf>
  </dxfs>
  <tableStyles count="4" defaultTableStyle="TableStyleMedium2" defaultPivotStyle="PivotStyleLight16">
    <tableStyle name="SlicerStyleDark1 2" pivot="0" table="0" count="10">
      <tableStyleElement type="wholeTable" dxfId="75"/>
      <tableStyleElement type="headerRow" dxfId="74"/>
    </tableStyle>
    <tableStyle name="SlicerStyleDark6 2" pivot="0" table="0" count="10">
      <tableStyleElement type="wholeTable" dxfId="73"/>
      <tableStyleElement type="headerRow" dxfId="72"/>
    </tableStyle>
    <tableStyle name="TableStyleMedium2 2" pivot="0" count="7">
      <tableStyleElement type="wholeTable" dxfId="71"/>
      <tableStyleElement type="headerRow" dxfId="70"/>
      <tableStyleElement type="totalRow" dxfId="69"/>
      <tableStyleElement type="firstColumn" dxfId="68"/>
      <tableStyleElement type="lastColumn" dxfId="67"/>
      <tableStyleElement type="firstRowStripe" dxfId="66"/>
      <tableStyleElement type="firstColumnStripe" dxfId="65"/>
    </tableStyle>
    <tableStyle name="TableStyleMedium7 2" pivot="0" count="7">
      <tableStyleElement type="wholeTable" dxfId="64"/>
      <tableStyleElement type="headerRow" dxfId="63"/>
      <tableStyleElement type="totalRow" dxfId="62"/>
      <tableStyleElement type="firstColumn" dxfId="61"/>
      <tableStyleElement type="lastColumn" dxfId="60"/>
      <tableStyleElement type="firstRowStripe" dxfId="59"/>
      <tableStyleElement type="firstColumnStripe" dxfId="58"/>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bgColor theme="9"/>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6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13</xdr:row>
      <xdr:rowOff>38100</xdr:rowOff>
    </xdr:from>
    <xdr:to>
      <xdr:col>8</xdr:col>
      <xdr:colOff>152399</xdr:colOff>
      <xdr:row>23</xdr:row>
      <xdr:rowOff>44054</xdr:rowOff>
    </xdr:to>
    <xdr:sp macro="" textlink="">
      <xdr:nvSpPr>
        <xdr:cNvPr id="2" name="TextBox 1"/>
        <xdr:cNvSpPr txBox="1"/>
      </xdr:nvSpPr>
      <xdr:spPr>
        <a:xfrm>
          <a:off x="104775" y="2390775"/>
          <a:ext cx="6376987" cy="1815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Filter Instructions</a:t>
          </a:r>
        </a:p>
        <a:p>
          <a:endParaRPr lang="en-US" sz="1100" b="1" u="sng"/>
        </a:p>
        <a:p>
          <a:r>
            <a:rPr lang="en-US" sz="1100" b="0" u="none"/>
            <a:t>- To</a:t>
          </a:r>
          <a:r>
            <a:rPr lang="en-US" sz="1100" b="0" u="none" baseline="0"/>
            <a:t> filter the data on the 2020 Caboose Capital Summary tab, select items on the Filter tab.  </a:t>
          </a:r>
        </a:p>
        <a:p>
          <a:endParaRPr lang="en-US" sz="1100" b="0" u="none" baseline="0"/>
        </a:p>
        <a:p>
          <a:r>
            <a:rPr lang="en-US" sz="1100" b="0" u="none" baseline="0"/>
            <a:t>- To clear filters for a specific category, click the filter button in the upper right corner of the slicer box: </a:t>
          </a:r>
        </a:p>
        <a:p>
          <a:endParaRPr lang="en-US" sz="1100" b="0" u="none" baseline="0"/>
        </a:p>
        <a:p>
          <a:r>
            <a:rPr lang="en-US" sz="1100" b="0" u="none" baseline="0"/>
            <a:t>- To mult-select items, hold the "Ctrl" key as you select items. </a:t>
          </a:r>
        </a:p>
        <a:p>
          <a:endParaRPr lang="en-US" sz="1100" b="0" u="none" baseline="0"/>
        </a:p>
        <a:p>
          <a:r>
            <a:rPr lang="en-US" sz="1100" b="0" u="none" baseline="0"/>
            <a:t>- Click the </a:t>
          </a:r>
          <a:r>
            <a:rPr lang="en-US" sz="1100" b="0" baseline="0">
              <a:solidFill>
                <a:schemeClr val="dk1"/>
              </a:solidFill>
              <a:effectLst/>
              <a:latin typeface="+mn-lt"/>
              <a:ea typeface="+mn-ea"/>
              <a:cs typeface="+mn-cs"/>
            </a:rPr>
            <a:t>2020 Caboose Capital Summary</a:t>
          </a:r>
          <a:r>
            <a:rPr lang="en-US" sz="1100" b="0" u="none" baseline="0"/>
            <a:t> tab to view filtered information</a:t>
          </a:r>
        </a:p>
        <a:p>
          <a:endParaRPr lang="en-US" sz="1100" b="0" u="none"/>
        </a:p>
      </xdr:txBody>
    </xdr:sp>
    <xdr:clientData/>
  </xdr:twoCellAnchor>
  <xdr:twoCellAnchor editAs="oneCell">
    <xdr:from>
      <xdr:col>7</xdr:col>
      <xdr:colOff>776288</xdr:colOff>
      <xdr:row>16</xdr:row>
      <xdr:rowOff>175795</xdr:rowOff>
    </xdr:from>
    <xdr:to>
      <xdr:col>7</xdr:col>
      <xdr:colOff>1060844</xdr:colOff>
      <xdr:row>18</xdr:row>
      <xdr:rowOff>109297</xdr:rowOff>
    </xdr:to>
    <xdr:pic>
      <xdr:nvPicPr>
        <xdr:cNvPr id="3" name="Picture 2"/>
        <xdr:cNvPicPr>
          <a:picLocks noChangeAspect="1"/>
        </xdr:cNvPicPr>
      </xdr:nvPicPr>
      <xdr:blipFill>
        <a:blip xmlns:r="http://schemas.openxmlformats.org/officeDocument/2006/relationships" r:embed="rId1"/>
        <a:stretch>
          <a:fillRect/>
        </a:stretch>
      </xdr:blipFill>
      <xdr:spPr>
        <a:xfrm>
          <a:off x="6043613" y="3071395"/>
          <a:ext cx="284556" cy="295452"/>
        </a:xfrm>
        <a:prstGeom prst="rect">
          <a:avLst/>
        </a:prstGeom>
      </xdr:spPr>
    </xdr:pic>
    <xdr:clientData/>
  </xdr:twoCellAnchor>
  <xdr:twoCellAnchor editAs="absolute">
    <xdr:from>
      <xdr:col>1</xdr:col>
      <xdr:colOff>0</xdr:colOff>
      <xdr:row>6</xdr:row>
      <xdr:rowOff>0</xdr:rowOff>
    </xdr:from>
    <xdr:to>
      <xdr:col>4</xdr:col>
      <xdr:colOff>438150</xdr:colOff>
      <xdr:row>12</xdr:row>
      <xdr:rowOff>114300</xdr:rowOff>
    </xdr:to>
    <mc:AlternateContent xmlns:mc="http://schemas.openxmlformats.org/markup-compatibility/2006" xmlns:sle15="http://schemas.microsoft.com/office/drawing/2012/slicer">
      <mc:Choice Requires="sle15">
        <xdr:graphicFrame macro="">
          <xdr:nvGraphicFramePr>
            <xdr:cNvPr id="4" name="Secretarial Area"/>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138113" y="1085850"/>
              <a:ext cx="2381250" cy="12001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547686</xdr:colOff>
      <xdr:row>6</xdr:row>
      <xdr:rowOff>4764</xdr:rowOff>
    </xdr:from>
    <xdr:to>
      <xdr:col>9</xdr:col>
      <xdr:colOff>1057274</xdr:colOff>
      <xdr:row>12</xdr:row>
      <xdr:rowOff>104776</xdr:rowOff>
    </xdr:to>
    <mc:AlternateContent xmlns:mc="http://schemas.openxmlformats.org/markup-compatibility/2006" xmlns:sle15="http://schemas.microsoft.com/office/drawing/2012/slicer">
      <mc:Choice Requires="sle15">
        <xdr:graphicFrame macro="">
          <xdr:nvGraphicFramePr>
            <xdr:cNvPr id="5" name="Agency"/>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2628899" y="1090614"/>
              <a:ext cx="5819775" cy="118586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ecretarial_Area" sourceName="Secretarial Area">
  <extLst>
    <x:ext xmlns:x15="http://schemas.microsoft.com/office/spreadsheetml/2010/11/main" uri="{2F2917AC-EB37-4324-AD4E-5DD8C200BD13}">
      <x15:tableSlicerCache tableId="5" column="57"/>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gency" sourceName="Agency">
  <extLst>
    <x:ext xmlns:x15="http://schemas.microsoft.com/office/spreadsheetml/2010/11/main" uri="{2F2917AC-EB37-4324-AD4E-5DD8C200BD13}">
      <x15:tableSlicerCache tableId="5" column="60"/>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retarial Area" cache="Slicer_Secretarial_Area" caption="Secretarial Area" style="SlicerStyleDark6 2" rowHeight="201168"/>
  <slicer name="Agency" cache="Slicer_Agency" caption="Agency" columnCount="2" style="SlicerStyleDark6 2" rowHeight="201168"/>
</slicers>
</file>

<file path=xl/tables/table1.xml><?xml version="1.0" encoding="utf-8"?>
<table xmlns="http://schemas.openxmlformats.org/spreadsheetml/2006/main" id="5" name="CapitalSummary_Output" displayName="CapitalSummary_Output" ref="A3:AB10" totalsRowCount="1" headerRowDxfId="57" dataDxfId="56">
  <autoFilter ref="A3:AB9"/>
  <tableColumns count="28">
    <tableColumn id="57" name="Secretarial Area" totalsRowLabel="Total" dataDxfId="55" totalsRowDxfId="54"/>
    <tableColumn id="58" name="Sec Area Code" dataDxfId="53" totalsRowDxfId="52"/>
    <tableColumn id="59" name="Sec Area Sort" dataDxfId="51" totalsRowDxfId="50"/>
    <tableColumn id="60" name="Agency" dataDxfId="49" totalsRowDxfId="48"/>
    <tableColumn id="61" name="Agy Sort" dataDxfId="47" totalsRowDxfId="46"/>
    <tableColumn id="62" name="Agy Code" dataDxfId="45" totalsRowDxfId="44"/>
    <tableColumn id="63" name="Agency Title" dataDxfId="43" totalsRowDxfId="42"/>
    <tableColumn id="64" name="Biennium" dataDxfId="41" totalsRowDxfId="40"/>
    <tableColumn id="65" name="Budget Round" dataDxfId="39" totalsRowDxfId="38"/>
    <tableColumn id="66" name="Title" dataDxfId="37" totalsRowDxfId="36"/>
    <tableColumn id="67" name="Item" dataDxfId="35" totalsRowDxfId="34"/>
    <tableColumn id="68" name="Item Sort" dataDxfId="33" totalsRowDxfId="32"/>
    <tableColumn id="69" name="Project" dataDxfId="31" totalsRowDxfId="30"/>
    <tableColumn id="70" name="Project Code" dataDxfId="29" totalsRowDxfId="28"/>
    <tableColumn id="71" name="Project Title" dataDxfId="27" totalsRowDxfId="26"/>
    <tableColumn id="72" name="Description" dataDxfId="25" totalsRowDxfId="24"/>
    <tableColumn id="1" name="2019 GF" totalsRowFunction="sum" dataDxfId="23" totalsRowDxfId="22"/>
    <tableColumn id="2" name="2019 9c Bonds" totalsRowFunction="sum" dataDxfId="21" totalsRowDxfId="20"/>
    <tableColumn id="3" name="2019 9d Bonds" totalsRowFunction="sum" dataDxfId="19" totalsRowDxfId="18"/>
    <tableColumn id="4" name="2019 Tax Supported Bonds" totalsRowFunction="sum" dataDxfId="17" totalsRowDxfId="16"/>
    <tableColumn id="5" name="2019 Total Bonds" totalsRowFunction="sum" dataDxfId="15" totalsRowDxfId="14"/>
    <tableColumn id="6" name="2019 Other NGF" totalsRowFunction="sum" dataDxfId="13" totalsRowDxfId="12"/>
    <tableColumn id="7" name="2020 GF" totalsRowFunction="sum" dataDxfId="11" totalsRowDxfId="10"/>
    <tableColumn id="8" name="2020 9c Bonds" totalsRowFunction="sum" dataDxfId="9" totalsRowDxfId="8"/>
    <tableColumn id="9" name="2020 9d Bonds" totalsRowFunction="sum" dataDxfId="7" totalsRowDxfId="6"/>
    <tableColumn id="10" name="2020 Tax Supported Bonds" totalsRowFunction="sum" dataDxfId="5" totalsRowDxfId="4"/>
    <tableColumn id="11" name="2020 Total Bonds" totalsRowFunction="sum" dataDxfId="3" totalsRowDxfId="2"/>
    <tableColumn id="12" name="2020 Other NGF" totalsRowFunction="sum" dataDxfId="1" totalsRowDxfId="0"/>
  </tableColumns>
  <tableStyleInfo name="TableStyleMedium7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
  <sheetViews>
    <sheetView showGridLines="0" workbookViewId="0">
      <selection activeCell="C4" sqref="C4"/>
    </sheetView>
  </sheetViews>
  <sheetFormatPr defaultRowHeight="14.25" x14ac:dyDescent="0.45"/>
  <cols>
    <col min="1" max="1" width="1.9296875" customWidth="1"/>
    <col min="5" max="10" width="14.86328125" customWidth="1"/>
  </cols>
  <sheetData>
    <row r="1" spans="2:10" x14ac:dyDescent="0.45">
      <c r="B1" s="5" t="s">
        <v>43</v>
      </c>
    </row>
    <row r="2" spans="2:10" x14ac:dyDescent="0.45">
      <c r="B2" s="6" t="s">
        <v>28</v>
      </c>
    </row>
    <row r="3" spans="2:10" ht="6" customHeight="1" thickBot="1" x14ac:dyDescent="0.5"/>
    <row r="4" spans="2:10" ht="21.4" customHeight="1" thickTop="1" thickBot="1" x14ac:dyDescent="0.5">
      <c r="E4" s="9" t="s">
        <v>81</v>
      </c>
      <c r="F4" s="10" t="s">
        <v>84</v>
      </c>
      <c r="G4" s="10" t="s">
        <v>82</v>
      </c>
      <c r="H4" s="10" t="s">
        <v>85</v>
      </c>
      <c r="I4" s="10" t="s">
        <v>83</v>
      </c>
      <c r="J4" s="11" t="s">
        <v>86</v>
      </c>
    </row>
    <row r="5" spans="2:10" ht="15" thickTop="1" thickBot="1" x14ac:dyDescent="0.5">
      <c r="D5" s="7" t="s">
        <v>29</v>
      </c>
      <c r="E5" s="12">
        <f>SUBTOTAL(109,CapitalSummary_Output[2019 GF])</f>
        <v>0</v>
      </c>
      <c r="F5" s="13">
        <f>SUBTOTAL(109,CapitalSummary_Output[2020 GF])</f>
        <v>120000</v>
      </c>
      <c r="G5" s="13">
        <f>SUBTOTAL(109,CapitalSummary_Output[2019 Total Bonds])</f>
        <v>0</v>
      </c>
      <c r="H5" s="13">
        <f>SUBTOTAL(109,CapitalSummary_Output[2020 Total Bonds])</f>
        <v>108944736</v>
      </c>
      <c r="I5" s="13">
        <f>SUBTOTAL(109,CapitalSummary_Output[2019 Other NGF])</f>
        <v>0</v>
      </c>
      <c r="J5" s="14">
        <f>SUBTOTAL(109,CapitalSummary_Output[2020 Other NGF])</f>
        <v>0</v>
      </c>
    </row>
    <row r="6" spans="2:10" ht="14.65" thickTop="1" x14ac:dyDescent="0.45"/>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showGridLines="0" tabSelected="1" workbookViewId="0">
      <pane xSplit="10" ySplit="3" topLeftCell="P5" activePane="bottomRight" state="frozen"/>
      <selection pane="topRight" activeCell="K1" sqref="K1"/>
      <selection pane="bottomLeft" activeCell="A4" sqref="A4"/>
      <selection pane="bottomRight" activeCell="A2" sqref="A2"/>
    </sheetView>
  </sheetViews>
  <sheetFormatPr defaultRowHeight="14.25" x14ac:dyDescent="0.45"/>
  <cols>
    <col min="1" max="1" width="16.9296875" customWidth="1"/>
    <col min="2" max="2" width="14.53125" hidden="1" customWidth="1"/>
    <col min="3" max="3" width="13.73046875" hidden="1" customWidth="1"/>
    <col min="4" max="4" width="32.46484375" customWidth="1"/>
    <col min="5" max="5" width="9.796875" hidden="1" customWidth="1"/>
    <col min="6" max="6" width="10.59765625" hidden="1" customWidth="1"/>
    <col min="7" max="7" width="54.06640625" hidden="1" customWidth="1"/>
    <col min="8" max="8" width="10.73046875" hidden="1" customWidth="1"/>
    <col min="9" max="9" width="14.53125" hidden="1" customWidth="1"/>
    <col min="10" max="10" width="32.6640625" customWidth="1"/>
    <col min="11" max="11" width="6.73046875" bestFit="1" customWidth="1"/>
    <col min="12" max="12" width="10.53125" hidden="1" customWidth="1"/>
    <col min="13" max="13" width="31.265625" customWidth="1"/>
    <col min="14" max="14" width="13.19921875" hidden="1" customWidth="1"/>
    <col min="15" max="15" width="73.86328125" hidden="1" customWidth="1"/>
    <col min="16" max="16" width="43.59765625" customWidth="1"/>
    <col min="17" max="22" width="14.9296875" hidden="1" customWidth="1"/>
    <col min="23" max="23" width="14.9296875" customWidth="1"/>
    <col min="24" max="26" width="14.9296875" hidden="1" customWidth="1"/>
    <col min="27" max="28" width="14.9296875" customWidth="1"/>
    <col min="29" max="29" width="14.86328125" customWidth="1"/>
    <col min="30" max="32" width="14.86328125" hidden="1" customWidth="1"/>
    <col min="33" max="35" width="14.86328125" customWidth="1"/>
    <col min="36" max="38" width="14.86328125" hidden="1" customWidth="1"/>
    <col min="39" max="40" width="14.86328125" customWidth="1"/>
  </cols>
  <sheetData>
    <row r="1" spans="1:28" x14ac:dyDescent="0.45">
      <c r="A1" s="5" t="s">
        <v>42</v>
      </c>
    </row>
    <row r="3" spans="1:28" ht="40.15" customHeight="1" x14ac:dyDescent="0.45">
      <c r="A3" s="4" t="s">
        <v>18</v>
      </c>
      <c r="B3" s="4" t="s">
        <v>4</v>
      </c>
      <c r="C3" s="4" t="s">
        <v>3</v>
      </c>
      <c r="D3" s="4" t="s">
        <v>11</v>
      </c>
      <c r="E3" s="4" t="s">
        <v>6</v>
      </c>
      <c r="F3" s="4" t="s">
        <v>5</v>
      </c>
      <c r="G3" s="4" t="s">
        <v>19</v>
      </c>
      <c r="H3" s="4" t="s">
        <v>12</v>
      </c>
      <c r="I3" s="4" t="s">
        <v>20</v>
      </c>
      <c r="J3" s="4" t="s">
        <v>21</v>
      </c>
      <c r="K3" s="4" t="s">
        <v>22</v>
      </c>
      <c r="L3" s="4" t="s">
        <v>23</v>
      </c>
      <c r="M3" s="4" t="s">
        <v>13</v>
      </c>
      <c r="N3" s="4" t="s">
        <v>24</v>
      </c>
      <c r="O3" s="4" t="s">
        <v>25</v>
      </c>
      <c r="P3" s="4" t="s">
        <v>26</v>
      </c>
      <c r="Q3" s="4" t="s">
        <v>30</v>
      </c>
      <c r="R3" s="4" t="s">
        <v>31</v>
      </c>
      <c r="S3" s="4" t="s">
        <v>32</v>
      </c>
      <c r="T3" s="4" t="s">
        <v>33</v>
      </c>
      <c r="U3" s="4" t="s">
        <v>34</v>
      </c>
      <c r="V3" s="4" t="s">
        <v>35</v>
      </c>
      <c r="W3" s="4" t="s">
        <v>36</v>
      </c>
      <c r="X3" s="4" t="s">
        <v>37</v>
      </c>
      <c r="Y3" s="4" t="s">
        <v>38</v>
      </c>
      <c r="Z3" s="4" t="s">
        <v>39</v>
      </c>
      <c r="AA3" s="4" t="s">
        <v>40</v>
      </c>
      <c r="AB3" s="4" t="s">
        <v>41</v>
      </c>
    </row>
    <row r="4" spans="1:28" ht="228" x14ac:dyDescent="0.45">
      <c r="A4" s="2" t="s">
        <v>2</v>
      </c>
      <c r="B4" s="3">
        <v>3</v>
      </c>
      <c r="C4" s="3">
        <v>7</v>
      </c>
      <c r="D4" s="2" t="s">
        <v>44</v>
      </c>
      <c r="E4" s="3">
        <v>98000</v>
      </c>
      <c r="F4" s="3">
        <v>207</v>
      </c>
      <c r="G4" s="1" t="s">
        <v>8</v>
      </c>
      <c r="H4" s="3" t="s">
        <v>45</v>
      </c>
      <c r="I4" s="3" t="s">
        <v>46</v>
      </c>
      <c r="J4" s="2" t="s">
        <v>47</v>
      </c>
      <c r="K4" s="3" t="s">
        <v>48</v>
      </c>
      <c r="L4" s="3">
        <v>1305</v>
      </c>
      <c r="M4" s="2" t="s">
        <v>49</v>
      </c>
      <c r="N4" s="3" t="s">
        <v>50</v>
      </c>
      <c r="O4" s="1" t="s">
        <v>51</v>
      </c>
      <c r="P4" s="2" t="s">
        <v>52</v>
      </c>
      <c r="Q4" s="8">
        <v>0</v>
      </c>
      <c r="R4" s="8">
        <v>0</v>
      </c>
      <c r="S4" s="8">
        <v>0</v>
      </c>
      <c r="T4" s="8">
        <v>0</v>
      </c>
      <c r="U4" s="8">
        <v>0</v>
      </c>
      <c r="V4" s="8">
        <v>0</v>
      </c>
      <c r="W4" s="8">
        <v>0</v>
      </c>
      <c r="X4" s="8">
        <v>0</v>
      </c>
      <c r="Y4" s="8">
        <v>13695000</v>
      </c>
      <c r="Z4" s="8">
        <v>0</v>
      </c>
      <c r="AA4" s="8">
        <v>13695000</v>
      </c>
      <c r="AB4" s="8">
        <v>0</v>
      </c>
    </row>
    <row r="5" spans="1:28" ht="57" x14ac:dyDescent="0.45">
      <c r="A5" s="2" t="s">
        <v>2</v>
      </c>
      <c r="B5" s="3">
        <v>3</v>
      </c>
      <c r="C5" s="3">
        <v>7</v>
      </c>
      <c r="D5" s="2" t="s">
        <v>53</v>
      </c>
      <c r="E5" s="3">
        <v>118000</v>
      </c>
      <c r="F5" s="3">
        <v>935</v>
      </c>
      <c r="G5" s="1" t="s">
        <v>9</v>
      </c>
      <c r="H5" s="3" t="s">
        <v>45</v>
      </c>
      <c r="I5" s="3" t="s">
        <v>46</v>
      </c>
      <c r="J5" s="2" t="s">
        <v>54</v>
      </c>
      <c r="K5" s="3" t="s">
        <v>55</v>
      </c>
      <c r="L5" s="3">
        <v>2250</v>
      </c>
      <c r="M5" s="2" t="s">
        <v>56</v>
      </c>
      <c r="N5" s="3" t="s">
        <v>57</v>
      </c>
      <c r="O5" s="1" t="s">
        <v>54</v>
      </c>
      <c r="P5" s="2" t="s">
        <v>58</v>
      </c>
      <c r="Q5" s="8">
        <v>0</v>
      </c>
      <c r="R5" s="8">
        <v>0</v>
      </c>
      <c r="S5" s="8">
        <v>0</v>
      </c>
      <c r="T5" s="8">
        <v>0</v>
      </c>
      <c r="U5" s="8">
        <v>0</v>
      </c>
      <c r="V5" s="8">
        <v>0</v>
      </c>
      <c r="W5" s="8">
        <v>120000</v>
      </c>
      <c r="X5" s="8">
        <v>0</v>
      </c>
      <c r="Y5" s="8">
        <v>0</v>
      </c>
      <c r="Z5" s="8">
        <v>0</v>
      </c>
      <c r="AA5" s="8">
        <v>0</v>
      </c>
      <c r="AB5" s="8">
        <v>0</v>
      </c>
    </row>
    <row r="6" spans="1:28" ht="71.25" x14ac:dyDescent="0.45">
      <c r="A6" s="2" t="s">
        <v>1</v>
      </c>
      <c r="B6" s="3">
        <v>20</v>
      </c>
      <c r="C6" s="3">
        <v>14</v>
      </c>
      <c r="D6" s="2" t="s">
        <v>16</v>
      </c>
      <c r="E6" s="3">
        <v>183510</v>
      </c>
      <c r="F6" s="3">
        <v>123</v>
      </c>
      <c r="G6" s="1" t="s">
        <v>7</v>
      </c>
      <c r="H6" s="3" t="s">
        <v>45</v>
      </c>
      <c r="I6" s="3" t="s">
        <v>46</v>
      </c>
      <c r="J6" s="2" t="s">
        <v>59</v>
      </c>
      <c r="K6" s="3" t="s">
        <v>60</v>
      </c>
      <c r="L6" s="3">
        <v>3310</v>
      </c>
      <c r="M6" s="2" t="s">
        <v>61</v>
      </c>
      <c r="N6" s="3" t="s">
        <v>62</v>
      </c>
      <c r="O6" s="1" t="s">
        <v>63</v>
      </c>
      <c r="P6" s="2" t="s">
        <v>64</v>
      </c>
      <c r="Q6" s="8">
        <v>0</v>
      </c>
      <c r="R6" s="8">
        <v>0</v>
      </c>
      <c r="S6" s="8">
        <v>0</v>
      </c>
      <c r="T6" s="8">
        <v>0</v>
      </c>
      <c r="U6" s="8">
        <v>0</v>
      </c>
      <c r="V6" s="8">
        <v>0</v>
      </c>
      <c r="W6" s="8">
        <v>0</v>
      </c>
      <c r="X6" s="8">
        <v>0</v>
      </c>
      <c r="Y6" s="8">
        <v>0</v>
      </c>
      <c r="Z6" s="8">
        <v>3250000</v>
      </c>
      <c r="AA6" s="8">
        <v>3250000</v>
      </c>
      <c r="AB6" s="8">
        <v>0</v>
      </c>
    </row>
    <row r="7" spans="1:28" ht="57" x14ac:dyDescent="0.45">
      <c r="A7" s="2" t="s">
        <v>0</v>
      </c>
      <c r="B7" s="3">
        <v>10</v>
      </c>
      <c r="C7" s="3">
        <v>15</v>
      </c>
      <c r="D7" s="2" t="s">
        <v>17</v>
      </c>
      <c r="E7" s="3">
        <v>185000</v>
      </c>
      <c r="F7" s="3">
        <v>949</v>
      </c>
      <c r="G7" s="1" t="s">
        <v>10</v>
      </c>
      <c r="H7" s="3" t="s">
        <v>45</v>
      </c>
      <c r="I7" s="3" t="s">
        <v>46</v>
      </c>
      <c r="J7" s="2" t="s">
        <v>65</v>
      </c>
      <c r="K7" s="3" t="s">
        <v>15</v>
      </c>
      <c r="L7" s="3">
        <v>4700</v>
      </c>
      <c r="M7" s="2" t="s">
        <v>66</v>
      </c>
      <c r="N7" s="3" t="s">
        <v>67</v>
      </c>
      <c r="O7" s="1" t="s">
        <v>68</v>
      </c>
      <c r="P7" s="2" t="s">
        <v>69</v>
      </c>
      <c r="Q7" s="8">
        <v>0</v>
      </c>
      <c r="R7" s="8">
        <v>0</v>
      </c>
      <c r="S7" s="8">
        <v>0</v>
      </c>
      <c r="T7" s="8">
        <v>0</v>
      </c>
      <c r="U7" s="8">
        <v>0</v>
      </c>
      <c r="V7" s="8">
        <v>0</v>
      </c>
      <c r="W7" s="8">
        <v>0</v>
      </c>
      <c r="X7" s="8">
        <v>0</v>
      </c>
      <c r="Y7" s="8">
        <v>0</v>
      </c>
      <c r="Z7" s="8">
        <v>12000000</v>
      </c>
      <c r="AA7" s="8">
        <v>12000000</v>
      </c>
      <c r="AB7" s="8">
        <v>0</v>
      </c>
    </row>
    <row r="8" spans="1:28" ht="57" x14ac:dyDescent="0.45">
      <c r="A8" s="2" t="s">
        <v>0</v>
      </c>
      <c r="B8" s="3">
        <v>10</v>
      </c>
      <c r="C8" s="3">
        <v>15</v>
      </c>
      <c r="D8" s="2" t="s">
        <v>17</v>
      </c>
      <c r="E8" s="3">
        <v>185000</v>
      </c>
      <c r="F8" s="3">
        <v>949</v>
      </c>
      <c r="G8" s="1" t="s">
        <v>10</v>
      </c>
      <c r="H8" s="3" t="s">
        <v>45</v>
      </c>
      <c r="I8" s="3" t="s">
        <v>46</v>
      </c>
      <c r="J8" s="2" t="s">
        <v>70</v>
      </c>
      <c r="K8" s="3" t="s">
        <v>14</v>
      </c>
      <c r="L8" s="3">
        <v>4800</v>
      </c>
      <c r="M8" s="2" t="s">
        <v>71</v>
      </c>
      <c r="N8" s="3" t="s">
        <v>72</v>
      </c>
      <c r="O8" s="1" t="s">
        <v>73</v>
      </c>
      <c r="P8" s="2" t="s">
        <v>74</v>
      </c>
      <c r="Q8" s="8">
        <v>0</v>
      </c>
      <c r="R8" s="8">
        <v>0</v>
      </c>
      <c r="S8" s="8">
        <v>0</v>
      </c>
      <c r="T8" s="8">
        <v>0</v>
      </c>
      <c r="U8" s="8">
        <v>0</v>
      </c>
      <c r="V8" s="8">
        <v>0</v>
      </c>
      <c r="W8" s="8">
        <v>0</v>
      </c>
      <c r="X8" s="8">
        <v>0</v>
      </c>
      <c r="Y8" s="8">
        <v>0</v>
      </c>
      <c r="Z8" s="8">
        <v>28858736</v>
      </c>
      <c r="AA8" s="8">
        <v>28858736</v>
      </c>
      <c r="AB8" s="8">
        <v>0</v>
      </c>
    </row>
    <row r="9" spans="1:28" ht="57" x14ac:dyDescent="0.45">
      <c r="A9" s="2" t="s">
        <v>0</v>
      </c>
      <c r="B9" s="3">
        <v>10</v>
      </c>
      <c r="C9" s="3">
        <v>15</v>
      </c>
      <c r="D9" s="2" t="s">
        <v>17</v>
      </c>
      <c r="E9" s="3">
        <v>185000</v>
      </c>
      <c r="F9" s="3">
        <v>949</v>
      </c>
      <c r="G9" s="1" t="s">
        <v>10</v>
      </c>
      <c r="H9" s="3" t="s">
        <v>45</v>
      </c>
      <c r="I9" s="3" t="s">
        <v>46</v>
      </c>
      <c r="J9" s="2" t="s">
        <v>75</v>
      </c>
      <c r="K9" s="3" t="s">
        <v>76</v>
      </c>
      <c r="L9" s="3">
        <v>4810</v>
      </c>
      <c r="M9" s="2" t="s">
        <v>77</v>
      </c>
      <c r="N9" s="3" t="s">
        <v>78</v>
      </c>
      <c r="O9" s="1" t="s">
        <v>79</v>
      </c>
      <c r="P9" s="2" t="s">
        <v>80</v>
      </c>
      <c r="Q9" s="8">
        <v>0</v>
      </c>
      <c r="R9" s="8">
        <v>0</v>
      </c>
      <c r="S9" s="8">
        <v>0</v>
      </c>
      <c r="T9" s="8">
        <v>0</v>
      </c>
      <c r="U9" s="8">
        <v>0</v>
      </c>
      <c r="V9" s="8">
        <v>0</v>
      </c>
      <c r="W9" s="8">
        <v>0</v>
      </c>
      <c r="X9" s="8">
        <v>0</v>
      </c>
      <c r="Y9" s="8">
        <v>0</v>
      </c>
      <c r="Z9" s="8">
        <v>51141000</v>
      </c>
      <c r="AA9" s="8">
        <v>51141000</v>
      </c>
      <c r="AB9" s="8">
        <v>0</v>
      </c>
    </row>
    <row r="10" spans="1:28" x14ac:dyDescent="0.45">
      <c r="A10" s="2" t="s">
        <v>27</v>
      </c>
      <c r="B10" s="3"/>
      <c r="C10" s="3"/>
      <c r="D10" s="2"/>
      <c r="E10" s="3"/>
      <c r="F10" s="3"/>
      <c r="G10" s="1"/>
      <c r="H10" s="3"/>
      <c r="I10" s="3"/>
      <c r="J10" s="2"/>
      <c r="K10" s="3"/>
      <c r="L10" s="3"/>
      <c r="M10" s="2"/>
      <c r="N10" s="3"/>
      <c r="O10" s="1"/>
      <c r="P10" s="2"/>
      <c r="Q10" s="8">
        <f>SUBTOTAL(109,CapitalSummary_Output[2019 GF])</f>
        <v>0</v>
      </c>
      <c r="R10" s="8">
        <f>SUBTOTAL(109,CapitalSummary_Output[2019 9c Bonds])</f>
        <v>0</v>
      </c>
      <c r="S10" s="8">
        <f>SUBTOTAL(109,CapitalSummary_Output[2019 9d Bonds])</f>
        <v>0</v>
      </c>
      <c r="T10" s="8">
        <f>SUBTOTAL(109,CapitalSummary_Output[2019 Tax Supported Bonds])</f>
        <v>0</v>
      </c>
      <c r="U10" s="8">
        <f>SUBTOTAL(109,CapitalSummary_Output[2019 Total Bonds])</f>
        <v>0</v>
      </c>
      <c r="V10" s="8">
        <f>SUBTOTAL(109,CapitalSummary_Output[2019 Other NGF])</f>
        <v>0</v>
      </c>
      <c r="W10" s="8">
        <f>SUBTOTAL(109,CapitalSummary_Output[2020 GF])</f>
        <v>120000</v>
      </c>
      <c r="X10" s="8">
        <f>SUBTOTAL(109,CapitalSummary_Output[2020 9c Bonds])</f>
        <v>0</v>
      </c>
      <c r="Y10" s="8">
        <f>SUBTOTAL(109,CapitalSummary_Output[2020 9d Bonds])</f>
        <v>13695000</v>
      </c>
      <c r="Z10" s="8">
        <f>SUBTOTAL(109,CapitalSummary_Output[2020 Tax Supported Bonds])</f>
        <v>95249736</v>
      </c>
      <c r="AA10" s="8">
        <f>SUBTOTAL(109,CapitalSummary_Output[2020 Total Bonds])</f>
        <v>108944736</v>
      </c>
      <c r="AB10" s="8">
        <f>SUBTOTAL(109,CapitalSummary_Output[2020 Other NGF])</f>
        <v>0</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7 2 0 1 4 0 1 - 8 7 f 4 - 4 a c 3 - b 1 f 5 - 8 c a 5 f a 4 c f c e 2 "   x m l n s = " h t t p : / / s c h e m a s . m i c r o s o f t . c o m / D a t a M a s h u p " > A A A A A B c D A A B Q S w M E F A A C A A g A T 7 e M T 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T 7 e M 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3 j E 8 o i k e 4 D g A A A B E A A A A T A B w A R m 9 y b X V s Y X M v U 2 V j d G l v b j E u b S C i G A A o o B Q A A A A A A A A A A A A A A A A A A A A A A A A A A A A r T k 0 u y c z P U w i G 0 I b W A F B L A Q I t A B Q A A g A I A E + 3 j E / G r a w E p w A A A P g A A A A S A A A A A A A A A A A A A A A A A A A A A A B D b 2 5 m a W c v U G F j a 2 F n Z S 5 4 b W x Q S w E C L Q A U A A I A C A B P t 4 x P D 8 r p q 6 Q A A A D p A A A A E w A A A A A A A A A A A A A A A A D z A A A A W 0 N v b n R l b n R f V H l w Z X N d L n h t b F B L A Q I t A B Q A A g A I A E + 3 j E 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X B 0 B S k O d P R K / l u b 1 n T H 9 G A A A A A A I A A A A A A A N m A A D A A A A A E A A A A J 5 c H K l K 7 Q + T 2 U 5 E F W N 2 o B k A A A A A B I A A A K A A A A A Q A A A A v P B 3 i D P k J W 0 U 2 F 6 d j y Q j M V A A A A C r / 9 N v 3 S r J O S Q L J M E F z j S O 4 w q 8 D 2 z P O J m u f G W 2 i S e B 4 w w / E r 9 F S Z T H L z 6 9 c D l c u 4 b 1 R W X h 5 K W E 1 r h E f A K q C n o 3 8 n M q e 3 f K V 8 U o a C u J P + g I 4 x Q A A A D 1 J t j E q a p D L G 6 Y 4 F W c w L M T p I y l 4 g = = < / D a t a M a s h u p > 
</file>

<file path=customXml/itemProps1.xml><?xml version="1.0" encoding="utf-8"?>
<ds:datastoreItem xmlns:ds="http://schemas.openxmlformats.org/officeDocument/2006/customXml" ds:itemID="{C53E783E-7AAB-40EE-8140-0150C38113F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Filters</vt:lpstr>
      <vt:lpstr>2020_Caboose_Capital_Summary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2019-12-13T03:59:10Z</dcterms:modified>
</cp:coreProperties>
</file>