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1"/>
  </bookViews>
  <sheets>
    <sheet name="HB-SB 29 Capital Amendments" sheetId="3" r:id="rId1"/>
    <sheet name="Filters" sheetId="2" r:id="rId2"/>
  </sheets>
  <definedNames>
    <definedName name="Slicer_Agency">#N/A</definedName>
    <definedName name="Slicer_Secretarial_Area">#N/A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 i="2" l="1"/>
  <c r="K4" i="2"/>
  <c r="J4" i="2"/>
  <c r="I4" i="2"/>
  <c r="H4" i="2"/>
  <c r="G4" i="2"/>
  <c r="F4" i="2"/>
  <c r="E4" i="2"/>
  <c r="W2" i="3"/>
  <c r="V2" i="3"/>
  <c r="U2" i="3"/>
  <c r="T2" i="3"/>
  <c r="S2" i="3"/>
  <c r="R2" i="3"/>
  <c r="Q2" i="3"/>
  <c r="P2" i="3"/>
</calcChain>
</file>

<file path=xl/sharedStrings.xml><?xml version="1.0" encoding="utf-8"?>
<sst xmlns="http://schemas.openxmlformats.org/spreadsheetml/2006/main" count="143" uniqueCount="79">
  <si>
    <t>Secretarial Area</t>
  </si>
  <si>
    <t>Sec Area Sort</t>
  </si>
  <si>
    <t>Agency</t>
  </si>
  <si>
    <t>Agency Code</t>
  </si>
  <si>
    <t>Agency Title</t>
  </si>
  <si>
    <t>Agency Sort</t>
  </si>
  <si>
    <t>Budget Round</t>
  </si>
  <si>
    <t>Session</t>
  </si>
  <si>
    <t>Session Sort</t>
  </si>
  <si>
    <t>Type</t>
  </si>
  <si>
    <t>Type Sort</t>
  </si>
  <si>
    <t>Title</t>
  </si>
  <si>
    <t>Description</t>
  </si>
  <si>
    <t>FY 2021 GF</t>
  </si>
  <si>
    <t>FY 2022 GF</t>
  </si>
  <si>
    <t>FY 2021 NGF</t>
  </si>
  <si>
    <t>FY 2022 NGF</t>
  </si>
  <si>
    <t>Session / Chapter</t>
  </si>
  <si>
    <t>See Filter Instructions Below</t>
  </si>
  <si>
    <t>Total, Filtered Records:</t>
  </si>
  <si>
    <t>2021 GF Dollars</t>
  </si>
  <si>
    <t>2022 GF Dollars</t>
  </si>
  <si>
    <t>2021 NGF Dollars</t>
  </si>
  <si>
    <t>2022 NGF Dollars</t>
  </si>
  <si>
    <t>Chapter Origin</t>
  </si>
  <si>
    <t>FY 2021 State Supported Debt Financing</t>
  </si>
  <si>
    <t>FY 2022 State Supported Debt Financing</t>
  </si>
  <si>
    <t>FY 2021 Other Debt Financing</t>
  </si>
  <si>
    <t>FY 2022 Other Debt Financing</t>
  </si>
  <si>
    <t>2021 State Supported Debt</t>
  </si>
  <si>
    <t>2022 State Supported Debt</t>
  </si>
  <si>
    <t>2021 Other Debt</t>
  </si>
  <si>
    <t>2022 Other Debt</t>
  </si>
  <si>
    <t>Filters for HB/SB 29 Introduced Capital Amendments (2022 Session)</t>
  </si>
  <si>
    <t>HB/SB 29 Introduced Capital Amendments (2022 Session)</t>
  </si>
  <si>
    <t>Education</t>
  </si>
  <si>
    <t>242: Christopher Newport University</t>
  </si>
  <si>
    <t>Christopher Newport University</t>
  </si>
  <si>
    <t>HB/SB 29</t>
  </si>
  <si>
    <t>Caboose Bill</t>
  </si>
  <si>
    <t>2022 - HB/SB 29</t>
  </si>
  <si>
    <t>Introduced Amendment</t>
  </si>
  <si>
    <t>Integrated Science Center, Phase III</t>
  </si>
  <si>
    <t>236: Virginia Commonwealth University</t>
  </si>
  <si>
    <t>Virginia Commonwealth University</t>
  </si>
  <si>
    <t>Construct Interdisciplinary Classroom and Laboratory Building</t>
  </si>
  <si>
    <t>New Arts and Innovation Building</t>
  </si>
  <si>
    <t>211: Virginia Military Institute</t>
  </si>
  <si>
    <t>Virginia Military Institute</t>
  </si>
  <si>
    <t>Improve Cadet Safety and Security</t>
  </si>
  <si>
    <t>Office of Natural and Historic Resources</t>
  </si>
  <si>
    <t>423: Department of Historic Resources</t>
  </si>
  <si>
    <t>Department of Historic Resources</t>
  </si>
  <si>
    <t>Construct Clermont Farm Barn replacement</t>
  </si>
  <si>
    <t xml:space="preserve">Establishes a capital project and appropriates insurance recovery funds to support the replacement of a historic barn on Clermont Farm in Clarke County.  In 2018, the barn, which supported educational programs, was destroyed by fire. 
</t>
  </si>
  <si>
    <t>Veterans and Defense Affairs</t>
  </si>
  <si>
    <t>912: Department of Veterans Services</t>
  </si>
  <si>
    <t>Department of Veterans Services</t>
  </si>
  <si>
    <t>Expand Amelia Veterans Cemetery columbarium</t>
  </si>
  <si>
    <t xml:space="preserve">Authorizes federal fund support to build two new columbaria at the Virginia Veterans Cemetery in Amelia.
</t>
  </si>
  <si>
    <t>Expand Dublin Veterans Cemetery columbarium</t>
  </si>
  <si>
    <t xml:space="preserve">Authorizes federal fund support to build two new columbaria at the Southwest Virginia Veterans Cemetery in Dublin. 
</t>
  </si>
  <si>
    <t>Central Appropriations</t>
  </si>
  <si>
    <t>949: Central Capital Outlay</t>
  </si>
  <si>
    <t>Central Capital Outlay</t>
  </si>
  <si>
    <t>Department of Corrections reporting requirement</t>
  </si>
  <si>
    <t xml:space="preserve">Directs the Department of Corrections to submit a report regarding plans for the use of the former Beaumont Juvenile Correctional Center as medical facility, including the Department’s infirmary and long-term care needs related to the Deerfield Correctional Facility Expansion and Powhatan Infirmary Replacement planning projects already authorized. The report is to be evaluated by the Six-Year Capital Outlay Plan Advisory Committee before the Department can proceed with detailed planning for a medical facility on the Beaumont property using funding previously provided in support of detailed planning for the Deerfield and Powhatan projects.
</t>
  </si>
  <si>
    <t>Provide additional funding to existing central supplement pool</t>
  </si>
  <si>
    <t>Supplement for Material Cost Volatility</t>
  </si>
  <si>
    <t>Transfer excess bond authority from completed capital projects</t>
  </si>
  <si>
    <t>Workforce Development Projects supplement</t>
  </si>
  <si>
    <t>Provides funding and flexibility to adjust project funding for material cost volatility. Accompanying language directs how the calculation for any such allowance shall be made.</t>
  </si>
  <si>
    <t>Transfers excess bond authorization from completed capital projects to the Chapters 759 and 769 VCBA and VPBA construction pools.</t>
  </si>
  <si>
    <t>Provides funding to support capital investment associated with bolstering technology-related education to address workforce needs.</t>
  </si>
  <si>
    <t>Provides state funding for detailed planning of the third phase of the Integrated Science Center, which was previously authorized for detailed planning with nongeneral funds in Chapter 1289, 2020 Acts of Assembly.</t>
  </si>
  <si>
    <t>Provides additional nongeneral fund appropriation to increase the planning authorization from $250,000 to $351,000 based on VCU's evaluation of the actual cost to complete the pre-planning study.</t>
  </si>
  <si>
    <t>Provides additional nongeneral fund appropriation to increase the planning authorization from $5,000,000 to $6,809,000 based on VCU's evaluation of the actual cost to plan the project through the completion of detailed planning.</t>
  </si>
  <si>
    <t xml:space="preserve">Provides funding to replace exterior doors, install new electronic door hardware, replace and expand CCTV cameras, and, upgrade support systems to improve overall safety and security of cadets on Post. </t>
  </si>
  <si>
    <t>Provides additional funding to the existing central supplement pool, which is available to transfer to other construction pools to address any shortfalls.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</si>
</sst>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7" x14ac:knownFonts="1">
    <font>
      <sz val="11"/>
      <color theme="1"/>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
      <b/>
      <i/>
      <sz val="11"/>
      <color theme="1"/>
      <name val="Calibri"/>
      <family val="2"/>
      <scheme val="minor"/>
    </font>
    <font>
      <b/>
      <sz val="11"/>
      <color theme="0"/>
      <name val="Calibri"/>
      <family val="2"/>
      <scheme val="minor"/>
    </font>
    <font>
      <sz val="11"/>
      <name val="Calibri"/>
      <family val="2"/>
      <scheme val="minor"/>
    </font>
  </fonts>
  <fills count="2">
    <fill>
      <patternFill patternType="none"/>
    </fill>
    <fill>
      <patternFill patternType="gray125"/>
    </fill>
  </fills>
  <borders count="7">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theme="0"/>
      </right>
      <top/>
      <bottom style="medium">
        <color rgb="FFCCCCCC"/>
      </bottom>
      <diagonal/>
    </border>
    <border>
      <left style="medium">
        <color theme="0"/>
      </left>
      <right style="medium">
        <color theme="0"/>
      </right>
      <top/>
      <bottom style="medium">
        <color rgb="FFCCCCCC"/>
      </bottom>
      <diagonal/>
    </border>
    <border>
      <left style="medium">
        <color theme="0"/>
      </left>
      <right/>
      <top/>
      <bottom style="medium">
        <color rgb="FFCCCCCC"/>
      </bottom>
      <diagonal/>
    </border>
  </borders>
  <cellStyleXfs count="1">
    <xf numFmtId="0" fontId="0" fillId="0" borderId="0"/>
  </cellStyleXfs>
  <cellXfs count="19">
    <xf numFmtId="0" fontId="0" fillId="0" borderId="0" xfId="0"/>
    <xf numFmtId="6" fontId="1" fillId="0" borderId="0" xfId="0" applyNumberFormat="1" applyFont="1"/>
    <xf numFmtId="0" fontId="1" fillId="0" borderId="0" xfId="0" applyFont="1"/>
    <xf numFmtId="0" fontId="2" fillId="0" borderId="0" xfId="0" applyFont="1"/>
    <xf numFmtId="0" fontId="0" fillId="0" borderId="0" xfId="0" applyFont="1" applyAlignment="1">
      <alignment horizontal="left" indent="1"/>
    </xf>
    <xf numFmtId="0" fontId="1" fillId="0" borderId="0" xfId="0" applyFont="1" applyAlignment="1">
      <alignment horizontal="right"/>
    </xf>
    <xf numFmtId="6" fontId="1" fillId="0" borderId="0" xfId="0" applyNumberFormat="1" applyFont="1" applyAlignment="1">
      <alignment horizontal="center"/>
    </xf>
    <xf numFmtId="0" fontId="4" fillId="0" borderId="0" xfId="0" applyFont="1"/>
    <xf numFmtId="0" fontId="5" fillId="0" borderId="4" xfId="0" applyFont="1" applyFill="1" applyBorder="1" applyAlignment="1">
      <alignment horizontal="center" vertical="top" wrapText="1"/>
    </xf>
    <xf numFmtId="0" fontId="5" fillId="0" borderId="5" xfId="0" applyFont="1" applyFill="1" applyBorder="1" applyAlignment="1">
      <alignment horizontal="center" vertical="top" wrapText="1"/>
    </xf>
    <xf numFmtId="0" fontId="0" fillId="0" borderId="0" xfId="0" applyAlignment="1">
      <alignment horizontal="center" vertical="top"/>
    </xf>
    <xf numFmtId="0" fontId="6" fillId="0" borderId="2" xfId="0" applyFont="1" applyFill="1" applyBorder="1" applyAlignment="1">
      <alignmen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6" fontId="6" fillId="0" borderId="1" xfId="0" applyNumberFormat="1" applyFont="1" applyFill="1" applyBorder="1" applyAlignment="1">
      <alignment horizontal="right" vertical="top" wrapText="1"/>
    </xf>
    <xf numFmtId="0" fontId="5" fillId="0" borderId="6" xfId="0" applyFont="1" applyFill="1" applyBorder="1" applyAlignment="1">
      <alignment horizontal="center" vertical="top" wrapText="1"/>
    </xf>
    <xf numFmtId="0" fontId="3" fillId="0" borderId="0" xfId="0" applyFont="1" applyAlignment="1">
      <alignment horizontal="center" wrapText="1"/>
    </xf>
    <xf numFmtId="6" fontId="6" fillId="0" borderId="3" xfId="0" applyNumberFormat="1" applyFont="1" applyFill="1" applyBorder="1" applyAlignment="1">
      <alignment horizontal="right" vertical="top" wrapText="1"/>
    </xf>
    <xf numFmtId="6" fontId="0" fillId="0" borderId="0" xfId="0" applyNumberFormat="1"/>
  </cellXfs>
  <cellStyles count="1">
    <cellStyle name="Normal" xfId="0" builtinId="0"/>
  </cellStyles>
  <dxfs count="37">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left style="medium">
          <color rgb="FFCCCCCC"/>
        </left>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style="medium">
          <color rgb="FFCCCCCC"/>
        </right>
        <top style="medium">
          <color rgb="FFCCCCCC"/>
        </top>
        <bottom style="medium">
          <color rgb="FFCCCCCC"/>
        </bottom>
      </border>
    </dxf>
    <dxf>
      <border outline="0">
        <top style="medium">
          <color rgb="FFCCCCCC"/>
        </top>
      </border>
    </dxf>
    <dxf>
      <border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top" textRotation="0" wrapText="1" indent="0" justifyLastLine="0" shrinkToFit="0" readingOrder="0"/>
    </dxf>
    <dxf>
      <border>
        <bottom style="medium">
          <color rgb="FFCCCCCC"/>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bottom/>
      </border>
    </dxf>
    <dxf>
      <fill>
        <patternFill patternType="solid">
          <fgColor theme="4" tint="0.79998168889431442"/>
          <bgColor theme="4" tint="0.79998168889431442"/>
        </patternFill>
      </fill>
    </dxf>
    <dxf>
      <fill>
        <patternFill patternType="solid">
          <fgColor theme="4" tint="0.79992065187536243"/>
          <bgColor rgb="FFF0F0F0"/>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dxf>
    <dxf>
      <font>
        <color theme="1"/>
      </font>
      <border>
        <left style="thin">
          <color theme="2" tint="-0.24994659260841701"/>
        </left>
        <right style="thin">
          <color theme="2" tint="-0.24994659260841701"/>
        </right>
        <top style="thin">
          <color theme="2" tint="-0.24994659260841701"/>
        </top>
        <bottom style="thin">
          <color theme="2" tint="-0.24994659260841701"/>
        </bottom>
        <vertical style="thin">
          <color theme="2" tint="-0.24994659260841701"/>
        </vertical>
        <horizontal style="thin">
          <color theme="2" tint="-0.24994659260841701"/>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s>
  <tableStyles count="2" defaultTableStyle="TableStyleMedium2" defaultPivotStyle="PivotStyleLight16">
    <tableStyle name="SlicerStyleDark1 2" pivot="0" table="0" count="10">
      <tableStyleElement type="wholeTable" dxfId="36"/>
      <tableStyleElement type="headerRow" dxfId="35"/>
    </tableStyle>
    <tableStyle name="TableStyleMedium2 2" pivot="0" count="7">
      <tableStyleElement type="wholeTable" dxfId="34"/>
      <tableStyleElement type="headerRow" dxfId="33"/>
      <tableStyleElement type="totalRow" dxfId="32"/>
      <tableStyleElement type="firstColumn" dxfId="31"/>
      <tableStyleElement type="lastColumn" dxfId="30"/>
      <tableStyleElement type="firstRowStripe" dxfId="29"/>
      <tableStyleElement type="firstColumnStripe" dxfId="28"/>
    </tableStyle>
  </tableStyles>
  <colors>
    <mruColors>
      <color rgb="FF78909C"/>
      <color rgb="FFF0F0F0"/>
      <color rgb="FFE8E8E8"/>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rgb="FF78909C"/>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1814</xdr:rowOff>
    </xdr:from>
    <xdr:to>
      <xdr:col>5</xdr:col>
      <xdr:colOff>598715</xdr:colOff>
      <xdr:row>27</xdr:row>
      <xdr:rowOff>54429</xdr:rowOff>
    </xdr:to>
    <xdr:sp macro="" textlink="">
      <xdr:nvSpPr>
        <xdr:cNvPr id="6" name="TextBox 5"/>
        <xdr:cNvSpPr txBox="1"/>
      </xdr:nvSpPr>
      <xdr:spPr>
        <a:xfrm>
          <a:off x="0" y="2592614"/>
          <a:ext cx="4283529" cy="26434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Filter Instructions</a:t>
          </a:r>
        </a:p>
        <a:p>
          <a:endParaRPr lang="en-US" sz="1100" b="1" u="sng"/>
        </a:p>
        <a:p>
          <a:r>
            <a:rPr lang="en-US" sz="1100" b="0" u="none"/>
            <a:t>- To</a:t>
          </a:r>
          <a:r>
            <a:rPr lang="en-US" sz="1100" b="0" u="none" baseline="0"/>
            <a:t> filter the data on the 2020-2022 Capital Amendments tab, select items on the Filters tab.  </a:t>
          </a:r>
        </a:p>
        <a:p>
          <a:endParaRPr lang="en-US" sz="1100" b="0" u="none" baseline="0"/>
        </a:p>
        <a:p>
          <a:r>
            <a:rPr lang="en-US" sz="1100" b="0" u="none" baseline="0"/>
            <a:t>- To clear filters for a specific category, click the filter button in the upper right corner of the slicer box: </a:t>
          </a:r>
        </a:p>
        <a:p>
          <a:endParaRPr lang="en-US" sz="1100" b="0" u="none" baseline="0"/>
        </a:p>
        <a:p>
          <a:r>
            <a:rPr lang="en-US" sz="1100" b="0" u="none" baseline="0"/>
            <a:t>- To mult-select items, hold the "Ctrl" key as you select items. </a:t>
          </a:r>
        </a:p>
        <a:p>
          <a:endParaRPr lang="en-US" sz="1100" b="0" u="none" baseline="0"/>
        </a:p>
        <a:p>
          <a:r>
            <a:rPr lang="en-US" sz="1100" b="0" u="none" baseline="0"/>
            <a:t>- Click the </a:t>
          </a:r>
          <a:r>
            <a:rPr lang="en-US" sz="1100" b="0" baseline="0">
              <a:solidFill>
                <a:schemeClr val="dk1"/>
              </a:solidFill>
              <a:effectLst/>
              <a:latin typeface="+mn-lt"/>
              <a:ea typeface="+mn-ea"/>
              <a:cs typeface="+mn-cs"/>
            </a:rPr>
            <a:t>2020-2022 Capital Amendments</a:t>
          </a:r>
          <a:r>
            <a:rPr lang="en-US" sz="1100" b="0" u="none" baseline="0"/>
            <a:t> tab to view filtered information</a:t>
          </a:r>
        </a:p>
        <a:p>
          <a:endParaRPr lang="en-US" sz="1100" b="0" u="none" baseline="0"/>
        </a:p>
        <a:p>
          <a:endParaRPr lang="en-US" sz="1100" b="0" u="none"/>
        </a:p>
      </xdr:txBody>
    </xdr:sp>
    <xdr:clientData/>
  </xdr:twoCellAnchor>
  <xdr:twoCellAnchor editAs="oneCell">
    <xdr:from>
      <xdr:col>3</xdr:col>
      <xdr:colOff>236764</xdr:colOff>
      <xdr:row>18</xdr:row>
      <xdr:rowOff>182790</xdr:rowOff>
    </xdr:from>
    <xdr:to>
      <xdr:col>3</xdr:col>
      <xdr:colOff>455769</xdr:colOff>
      <xdr:row>20</xdr:row>
      <xdr:rowOff>115385</xdr:rowOff>
    </xdr:to>
    <xdr:pic>
      <xdr:nvPicPr>
        <xdr:cNvPr id="7" name="Picture 6"/>
        <xdr:cNvPicPr>
          <a:picLocks noChangeAspect="1"/>
        </xdr:cNvPicPr>
      </xdr:nvPicPr>
      <xdr:blipFill>
        <a:blip xmlns:r="http://schemas.openxmlformats.org/officeDocument/2006/relationships" r:embed="rId1"/>
        <a:stretch>
          <a:fillRect/>
        </a:stretch>
      </xdr:blipFill>
      <xdr:spPr>
        <a:xfrm>
          <a:off x="2196193" y="3698876"/>
          <a:ext cx="219005" cy="302709"/>
        </a:xfrm>
        <a:prstGeom prst="rect">
          <a:avLst/>
        </a:prstGeom>
      </xdr:spPr>
    </xdr:pic>
    <xdr:clientData/>
  </xdr:twoCellAnchor>
  <xdr:twoCellAnchor editAs="absolute">
    <xdr:from>
      <xdr:col>0</xdr:col>
      <xdr:colOff>25400</xdr:colOff>
      <xdr:row>5</xdr:row>
      <xdr:rowOff>25401</xdr:rowOff>
    </xdr:from>
    <xdr:to>
      <xdr:col>5</xdr:col>
      <xdr:colOff>711200</xdr:colOff>
      <xdr:row>12</xdr:row>
      <xdr:rowOff>171451</xdr:rowOff>
    </xdr:to>
    <mc:AlternateContent xmlns:mc="http://schemas.openxmlformats.org/markup-compatibility/2006" xmlns:sle15="http://schemas.microsoft.com/office/drawing/2012/slicer">
      <mc:Choice Requires="sle15">
        <xdr:graphicFrame macro="">
          <xdr:nvGraphicFramePr>
            <xdr:cNvPr id="8" name="Secretarial Area"/>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mlns="">
        <xdr:sp macro="" textlink="">
          <xdr:nvSpPr>
            <xdr:cNvPr id="0" name=""/>
            <xdr:cNvSpPr>
              <a:spLocks noTextEdit="1"/>
            </xdr:cNvSpPr>
          </xdr:nvSpPr>
          <xdr:spPr>
            <a:xfrm>
              <a:off x="25400" y="1130301"/>
              <a:ext cx="4184650" cy="14351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774700</xdr:colOff>
      <xdr:row>5</xdr:row>
      <xdr:rowOff>19050</xdr:rowOff>
    </xdr:from>
    <xdr:to>
      <xdr:col>11</xdr:col>
      <xdr:colOff>641350</xdr:colOff>
      <xdr:row>18</xdr:row>
      <xdr:rowOff>149225</xdr:rowOff>
    </xdr:to>
    <mc:AlternateContent xmlns:mc="http://schemas.openxmlformats.org/markup-compatibility/2006" xmlns:sle15="http://schemas.microsoft.com/office/drawing/2012/slicer">
      <mc:Choice Requires="sle15">
        <xdr:graphicFrame macro="">
          <xdr:nvGraphicFramePr>
            <xdr:cNvPr id="9" name="Agency"/>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mlns="">
        <xdr:sp macro="" textlink="">
          <xdr:nvSpPr>
            <xdr:cNvPr id="0" name=""/>
            <xdr:cNvSpPr>
              <a:spLocks noTextEdit="1"/>
            </xdr:cNvSpPr>
          </xdr:nvSpPr>
          <xdr:spPr>
            <a:xfrm>
              <a:off x="4273550" y="1123950"/>
              <a:ext cx="6140450" cy="25241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ecretarial_Area" sourceName="Secretarial Area">
  <extLst>
    <x:ext xmlns:x15="http://schemas.microsoft.com/office/spreadsheetml/2010/11/main" uri="{2F2917AC-EB37-4324-AD4E-5DD8C200BD13}">
      <x15:tableSlicerCache tableId="2"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Agency" sourceName="Agency">
  <extLst>
    <x:ext xmlns:x15="http://schemas.microsoft.com/office/spreadsheetml/2010/11/main" uri="{2F2917AC-EB37-4324-AD4E-5DD8C200BD13}">
      <x15:tableSlicerCache tableId="2" column="3"/>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cretarial Area" cache="Slicer_Secretarial_Area" caption="Secretarial Area" columnCount="2" style="SlicerStyleDark1 2" rowHeight="182880"/>
  <slicer name="Agency" cache="Slicer_Agency" caption="Agency" columnCount="2" style="SlicerStyleDark1 2" rowHeight="182880"/>
</slicers>
</file>

<file path=xl/tables/table1.xml><?xml version="1.0" encoding="utf-8"?>
<table xmlns="http://schemas.openxmlformats.org/spreadsheetml/2006/main" id="2" name="TblCapSummary" displayName="TblCapSummary" ref="A3:W15" totalsRowShown="0" headerRowDxfId="27" dataDxfId="25" headerRowBorderDxfId="26" tableBorderDxfId="24" totalsRowBorderDxfId="23">
  <autoFilter ref="A3:W15"/>
  <sortState ref="A4:W15">
    <sortCondition ref="B4:B15"/>
    <sortCondition ref="D4:D15"/>
    <sortCondition ref="J4:J15"/>
    <sortCondition ref="M4:M15"/>
    <sortCondition ref="N4:N15"/>
  </sortState>
  <tableColumns count="23">
    <tableColumn id="1" name="Secretarial Area" dataDxfId="22"/>
    <tableColumn id="2" name="Sec Area Sort" dataDxfId="21"/>
    <tableColumn id="3" name="Agency" dataDxfId="20"/>
    <tableColumn id="4" name="Agency Sort" dataDxfId="19"/>
    <tableColumn id="5" name="Agency Code" dataDxfId="18"/>
    <tableColumn id="6" name="Agency Title" dataDxfId="17"/>
    <tableColumn id="7" name="Chapter Origin" dataDxfId="16"/>
    <tableColumn id="8" name="Budget Round" dataDxfId="15"/>
    <tableColumn id="9" name="Session" dataDxfId="14"/>
    <tableColumn id="10" name="Session Sort" dataDxfId="13"/>
    <tableColumn id="11" name="Session / Chapter" dataDxfId="12"/>
    <tableColumn id="12" name="Type" dataDxfId="11"/>
    <tableColumn id="13" name="Type Sort" dataDxfId="10"/>
    <tableColumn id="14" name="Title" dataDxfId="9"/>
    <tableColumn id="15" name="Description" dataDxfId="8"/>
    <tableColumn id="16" name="FY 2021 GF" dataDxfId="7"/>
    <tableColumn id="17" name="FY 2022 GF" dataDxfId="6"/>
    <tableColumn id="18" name="FY 2021 NGF" dataDxfId="5"/>
    <tableColumn id="19" name="FY 2022 NGF" dataDxfId="4"/>
    <tableColumn id="20" name="FY 2021 State Supported Debt Financing" dataDxfId="3"/>
    <tableColumn id="21" name="FY 2022 State Supported Debt Financing" dataDxfId="2"/>
    <tableColumn id="22" name="FY 2021 Other Debt Financing" dataDxfId="1"/>
    <tableColumn id="23" name="FY 2022 Other Debt Financing" dataDxfId="0"/>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showGridLines="0" tabSelected="1" workbookViewId="0">
      <pane xSplit="14" ySplit="3" topLeftCell="O4" activePane="bottomRight" state="frozen"/>
      <selection pane="topRight" activeCell="O1" sqref="O1"/>
      <selection pane="bottomLeft" activeCell="A5" sqref="A5"/>
      <selection pane="bottomRight" activeCell="A4" sqref="A4"/>
    </sheetView>
  </sheetViews>
  <sheetFormatPr defaultRowHeight="14.6" x14ac:dyDescent="0.4"/>
  <cols>
    <col min="1" max="1" width="14.23046875" customWidth="1"/>
    <col min="2" max="2" width="13.84375" hidden="1" customWidth="1"/>
    <col min="3" max="3" width="22" customWidth="1"/>
    <col min="4" max="4" width="12.61328125" hidden="1" customWidth="1"/>
    <col min="5" max="5" width="13.4609375" hidden="1" customWidth="1"/>
    <col min="6" max="6" width="32.4609375" hidden="1" customWidth="1"/>
    <col min="7" max="7" width="15" hidden="1" customWidth="1"/>
    <col min="8" max="8" width="14.61328125" hidden="1" customWidth="1"/>
    <col min="9" max="9" width="9" hidden="1" customWidth="1"/>
    <col min="10" max="10" width="12.921875" hidden="1" customWidth="1"/>
    <col min="11" max="11" width="15.07421875" hidden="1" customWidth="1"/>
    <col min="12" max="12" width="14.69140625" customWidth="1"/>
    <col min="13" max="13" width="10.69140625" customWidth="1"/>
    <col min="14" max="14" width="24.07421875" customWidth="1"/>
    <col min="15" max="15" width="39" customWidth="1"/>
    <col min="16" max="17" width="13.3828125" customWidth="1"/>
    <col min="18" max="19" width="13.07421875" customWidth="1"/>
    <col min="20" max="21" width="17.23046875" customWidth="1"/>
    <col min="22" max="23" width="16.53515625" customWidth="1"/>
  </cols>
  <sheetData>
    <row r="1" spans="1:23" ht="15.9" x14ac:dyDescent="0.45">
      <c r="A1" s="3" t="s">
        <v>34</v>
      </c>
      <c r="P1" s="18"/>
      <c r="Q1" s="18"/>
      <c r="R1" s="18"/>
    </row>
    <row r="2" spans="1:23" x14ac:dyDescent="0.4">
      <c r="A2" s="7"/>
      <c r="P2" s="1">
        <f>SUBTOTAL(109,TblCapSummary[FY 2021 GF])</f>
        <v>0</v>
      </c>
      <c r="Q2" s="1">
        <f>SUBTOTAL(109,TblCapSummary[FY 2022 GF])</f>
        <v>211436000</v>
      </c>
      <c r="R2" s="1">
        <f>SUBTOTAL(109,TblCapSummary[FY 2021 NGF])</f>
        <v>0</v>
      </c>
      <c r="S2" s="1">
        <f>SUBTOTAL(109,TblCapSummary[FY 2022 NGF])</f>
        <v>6146581</v>
      </c>
      <c r="T2" s="1">
        <f>SUBTOTAL(109,TblCapSummary[FY 2021 State Supported Debt Financing])</f>
        <v>0</v>
      </c>
      <c r="U2" s="1">
        <f>SUBTOTAL(109,TblCapSummary[FY 2022 State Supported Debt Financing])</f>
        <v>0</v>
      </c>
      <c r="V2" s="1">
        <f>SUBTOTAL(109,TblCapSummary[FY 2021 Other Debt Financing])</f>
        <v>0</v>
      </c>
      <c r="W2" s="1">
        <f>SUBTOTAL(109,TblCapSummary[[#All],[FY 2022 Other Debt Financing]])</f>
        <v>0</v>
      </c>
    </row>
    <row r="3" spans="1:23" s="10" customFormat="1" ht="44.15" thickBot="1" x14ac:dyDescent="0.45">
      <c r="A3" s="8" t="s">
        <v>0</v>
      </c>
      <c r="B3" s="9" t="s">
        <v>1</v>
      </c>
      <c r="C3" s="9" t="s">
        <v>2</v>
      </c>
      <c r="D3" s="9" t="s">
        <v>5</v>
      </c>
      <c r="E3" s="9" t="s">
        <v>3</v>
      </c>
      <c r="F3" s="9" t="s">
        <v>4</v>
      </c>
      <c r="G3" s="9" t="s">
        <v>24</v>
      </c>
      <c r="H3" s="9" t="s">
        <v>6</v>
      </c>
      <c r="I3" s="9" t="s">
        <v>7</v>
      </c>
      <c r="J3" s="9" t="s">
        <v>8</v>
      </c>
      <c r="K3" s="9" t="s">
        <v>17</v>
      </c>
      <c r="L3" s="9" t="s">
        <v>9</v>
      </c>
      <c r="M3" s="9" t="s">
        <v>10</v>
      </c>
      <c r="N3" s="9" t="s">
        <v>11</v>
      </c>
      <c r="O3" s="9" t="s">
        <v>12</v>
      </c>
      <c r="P3" s="9" t="s">
        <v>13</v>
      </c>
      <c r="Q3" s="9" t="s">
        <v>14</v>
      </c>
      <c r="R3" s="9" t="s">
        <v>15</v>
      </c>
      <c r="S3" s="9" t="s">
        <v>16</v>
      </c>
      <c r="T3" s="9" t="s">
        <v>25</v>
      </c>
      <c r="U3" s="9" t="s">
        <v>26</v>
      </c>
      <c r="V3" s="9" t="s">
        <v>27</v>
      </c>
      <c r="W3" s="15" t="s">
        <v>28</v>
      </c>
    </row>
    <row r="4" spans="1:23" ht="73.3" thickBot="1" x14ac:dyDescent="0.45">
      <c r="A4" s="11" t="s">
        <v>35</v>
      </c>
      <c r="B4" s="12">
        <v>7</v>
      </c>
      <c r="C4" s="13" t="s">
        <v>36</v>
      </c>
      <c r="D4" s="12">
        <v>87000</v>
      </c>
      <c r="E4" s="12">
        <v>242</v>
      </c>
      <c r="F4" s="13" t="s">
        <v>37</v>
      </c>
      <c r="G4" s="12" t="s">
        <v>38</v>
      </c>
      <c r="H4" s="12" t="s">
        <v>39</v>
      </c>
      <c r="I4" s="12">
        <v>2022</v>
      </c>
      <c r="J4" s="12">
        <v>2022</v>
      </c>
      <c r="K4" s="13" t="s">
        <v>40</v>
      </c>
      <c r="L4" s="12" t="s">
        <v>41</v>
      </c>
      <c r="M4" s="12">
        <v>30</v>
      </c>
      <c r="N4" s="13" t="s">
        <v>42</v>
      </c>
      <c r="O4" s="13" t="s">
        <v>74</v>
      </c>
      <c r="P4" s="14">
        <v>0</v>
      </c>
      <c r="Q4" s="14">
        <v>2061000</v>
      </c>
      <c r="R4" s="14">
        <v>0</v>
      </c>
      <c r="S4" s="14">
        <v>0</v>
      </c>
      <c r="T4" s="14">
        <v>0</v>
      </c>
      <c r="U4" s="14">
        <v>0</v>
      </c>
      <c r="V4" s="14">
        <v>0</v>
      </c>
      <c r="W4" s="17">
        <v>0</v>
      </c>
    </row>
    <row r="5" spans="1:23" ht="73.3" thickBot="1" x14ac:dyDescent="0.45">
      <c r="A5" s="11" t="s">
        <v>35</v>
      </c>
      <c r="B5" s="12">
        <v>7</v>
      </c>
      <c r="C5" s="13" t="s">
        <v>43</v>
      </c>
      <c r="D5" s="12">
        <v>101000</v>
      </c>
      <c r="E5" s="12">
        <v>236</v>
      </c>
      <c r="F5" s="13" t="s">
        <v>44</v>
      </c>
      <c r="G5" s="12" t="s">
        <v>38</v>
      </c>
      <c r="H5" s="12" t="s">
        <v>39</v>
      </c>
      <c r="I5" s="12">
        <v>2022</v>
      </c>
      <c r="J5" s="12">
        <v>2022</v>
      </c>
      <c r="K5" s="13" t="s">
        <v>40</v>
      </c>
      <c r="L5" s="12" t="s">
        <v>41</v>
      </c>
      <c r="M5" s="12">
        <v>30</v>
      </c>
      <c r="N5" s="13" t="s">
        <v>45</v>
      </c>
      <c r="O5" s="13" t="s">
        <v>75</v>
      </c>
      <c r="P5" s="14">
        <v>0</v>
      </c>
      <c r="Q5" s="14">
        <v>0</v>
      </c>
      <c r="R5" s="14">
        <v>0</v>
      </c>
      <c r="S5" s="14">
        <v>101000</v>
      </c>
      <c r="T5" s="14">
        <v>0</v>
      </c>
      <c r="U5" s="14">
        <v>0</v>
      </c>
      <c r="V5" s="14">
        <v>0</v>
      </c>
      <c r="W5" s="17">
        <v>0</v>
      </c>
    </row>
    <row r="6" spans="1:23" ht="87.9" thickBot="1" x14ac:dyDescent="0.45">
      <c r="A6" s="11" t="s">
        <v>35</v>
      </c>
      <c r="B6" s="12">
        <v>7</v>
      </c>
      <c r="C6" s="13" t="s">
        <v>43</v>
      </c>
      <c r="D6" s="12">
        <v>101000</v>
      </c>
      <c r="E6" s="12">
        <v>236</v>
      </c>
      <c r="F6" s="13" t="s">
        <v>44</v>
      </c>
      <c r="G6" s="12" t="s">
        <v>38</v>
      </c>
      <c r="H6" s="12" t="s">
        <v>39</v>
      </c>
      <c r="I6" s="12">
        <v>2022</v>
      </c>
      <c r="J6" s="12">
        <v>2022</v>
      </c>
      <c r="K6" s="13" t="s">
        <v>40</v>
      </c>
      <c r="L6" s="12" t="s">
        <v>41</v>
      </c>
      <c r="M6" s="12">
        <v>30</v>
      </c>
      <c r="N6" s="13" t="s">
        <v>46</v>
      </c>
      <c r="O6" s="13" t="s">
        <v>76</v>
      </c>
      <c r="P6" s="14">
        <v>0</v>
      </c>
      <c r="Q6" s="14">
        <v>0</v>
      </c>
      <c r="R6" s="14">
        <v>0</v>
      </c>
      <c r="S6" s="14">
        <v>1809000</v>
      </c>
      <c r="T6" s="14">
        <v>0</v>
      </c>
      <c r="U6" s="14">
        <v>0</v>
      </c>
      <c r="V6" s="14">
        <v>0</v>
      </c>
      <c r="W6" s="17">
        <v>0</v>
      </c>
    </row>
    <row r="7" spans="1:23" ht="73.3" thickBot="1" x14ac:dyDescent="0.45">
      <c r="A7" s="11" t="s">
        <v>35</v>
      </c>
      <c r="B7" s="12">
        <v>7</v>
      </c>
      <c r="C7" s="13" t="s">
        <v>47</v>
      </c>
      <c r="D7" s="12">
        <v>103000</v>
      </c>
      <c r="E7" s="12">
        <v>211</v>
      </c>
      <c r="F7" s="13" t="s">
        <v>48</v>
      </c>
      <c r="G7" s="12" t="s">
        <v>38</v>
      </c>
      <c r="H7" s="12" t="s">
        <v>39</v>
      </c>
      <c r="I7" s="12">
        <v>2022</v>
      </c>
      <c r="J7" s="12">
        <v>2022</v>
      </c>
      <c r="K7" s="13" t="s">
        <v>40</v>
      </c>
      <c r="L7" s="12" t="s">
        <v>41</v>
      </c>
      <c r="M7" s="12">
        <v>30</v>
      </c>
      <c r="N7" s="13" t="s">
        <v>49</v>
      </c>
      <c r="O7" s="13" t="s">
        <v>77</v>
      </c>
      <c r="P7" s="14">
        <v>0</v>
      </c>
      <c r="Q7" s="14">
        <v>8675000</v>
      </c>
      <c r="R7" s="14">
        <v>0</v>
      </c>
      <c r="S7" s="14">
        <v>0</v>
      </c>
      <c r="T7" s="14">
        <v>0</v>
      </c>
      <c r="U7" s="14">
        <v>0</v>
      </c>
      <c r="V7" s="14">
        <v>0</v>
      </c>
      <c r="W7" s="17">
        <v>0</v>
      </c>
    </row>
    <row r="8" spans="1:23" ht="117" thickBot="1" x14ac:dyDescent="0.45">
      <c r="A8" s="11" t="s">
        <v>50</v>
      </c>
      <c r="B8" s="12">
        <v>11</v>
      </c>
      <c r="C8" s="13" t="s">
        <v>51</v>
      </c>
      <c r="D8" s="12">
        <v>154000</v>
      </c>
      <c r="E8" s="12">
        <v>423</v>
      </c>
      <c r="F8" s="13" t="s">
        <v>52</v>
      </c>
      <c r="G8" s="12" t="s">
        <v>38</v>
      </c>
      <c r="H8" s="12" t="s">
        <v>39</v>
      </c>
      <c r="I8" s="12">
        <v>2022</v>
      </c>
      <c r="J8" s="12">
        <v>2022</v>
      </c>
      <c r="K8" s="13" t="s">
        <v>40</v>
      </c>
      <c r="L8" s="12" t="s">
        <v>41</v>
      </c>
      <c r="M8" s="12">
        <v>30</v>
      </c>
      <c r="N8" s="13" t="s">
        <v>53</v>
      </c>
      <c r="O8" s="13" t="s">
        <v>54</v>
      </c>
      <c r="P8" s="14">
        <v>0</v>
      </c>
      <c r="Q8" s="14">
        <v>0</v>
      </c>
      <c r="R8" s="14">
        <v>0</v>
      </c>
      <c r="S8" s="14">
        <v>1584000</v>
      </c>
      <c r="T8" s="14">
        <v>0</v>
      </c>
      <c r="U8" s="14">
        <v>0</v>
      </c>
      <c r="V8" s="14">
        <v>0</v>
      </c>
      <c r="W8" s="17">
        <v>0</v>
      </c>
    </row>
    <row r="9" spans="1:23" ht="73.3" thickBot="1" x14ac:dyDescent="0.45">
      <c r="A9" s="11" t="s">
        <v>55</v>
      </c>
      <c r="B9" s="12">
        <v>15</v>
      </c>
      <c r="C9" s="13" t="s">
        <v>56</v>
      </c>
      <c r="D9" s="12">
        <v>183030</v>
      </c>
      <c r="E9" s="12">
        <v>912</v>
      </c>
      <c r="F9" s="13" t="s">
        <v>57</v>
      </c>
      <c r="G9" s="12" t="s">
        <v>38</v>
      </c>
      <c r="H9" s="12" t="s">
        <v>39</v>
      </c>
      <c r="I9" s="12">
        <v>2022</v>
      </c>
      <c r="J9" s="12">
        <v>2022</v>
      </c>
      <c r="K9" s="13" t="s">
        <v>40</v>
      </c>
      <c r="L9" s="12" t="s">
        <v>41</v>
      </c>
      <c r="M9" s="12">
        <v>30</v>
      </c>
      <c r="N9" s="13" t="s">
        <v>58</v>
      </c>
      <c r="O9" s="13" t="s">
        <v>59</v>
      </c>
      <c r="P9" s="14">
        <v>0</v>
      </c>
      <c r="Q9" s="14">
        <v>0</v>
      </c>
      <c r="R9" s="14">
        <v>0</v>
      </c>
      <c r="S9" s="14">
        <v>2017774</v>
      </c>
      <c r="T9" s="14">
        <v>0</v>
      </c>
      <c r="U9" s="14">
        <v>0</v>
      </c>
      <c r="V9" s="14">
        <v>0</v>
      </c>
      <c r="W9" s="17">
        <v>0</v>
      </c>
    </row>
    <row r="10" spans="1:23" ht="73.3" thickBot="1" x14ac:dyDescent="0.45">
      <c r="A10" s="11" t="s">
        <v>55</v>
      </c>
      <c r="B10" s="12">
        <v>15</v>
      </c>
      <c r="C10" s="13" t="s">
        <v>56</v>
      </c>
      <c r="D10" s="12">
        <v>183030</v>
      </c>
      <c r="E10" s="12">
        <v>912</v>
      </c>
      <c r="F10" s="13" t="s">
        <v>57</v>
      </c>
      <c r="G10" s="12" t="s">
        <v>38</v>
      </c>
      <c r="H10" s="12" t="s">
        <v>39</v>
      </c>
      <c r="I10" s="12">
        <v>2022</v>
      </c>
      <c r="J10" s="12">
        <v>2022</v>
      </c>
      <c r="K10" s="13" t="s">
        <v>40</v>
      </c>
      <c r="L10" s="12" t="s">
        <v>41</v>
      </c>
      <c r="M10" s="12">
        <v>30</v>
      </c>
      <c r="N10" s="13" t="s">
        <v>60</v>
      </c>
      <c r="O10" s="13" t="s">
        <v>61</v>
      </c>
      <c r="P10" s="14">
        <v>0</v>
      </c>
      <c r="Q10" s="14">
        <v>0</v>
      </c>
      <c r="R10" s="14">
        <v>0</v>
      </c>
      <c r="S10" s="14">
        <v>634807</v>
      </c>
      <c r="T10" s="14">
        <v>0</v>
      </c>
      <c r="U10" s="14">
        <v>0</v>
      </c>
      <c r="V10" s="14">
        <v>0</v>
      </c>
      <c r="W10" s="17">
        <v>0</v>
      </c>
    </row>
    <row r="11" spans="1:23" ht="262.75" thickBot="1" x14ac:dyDescent="0.45">
      <c r="A11" s="11" t="s">
        <v>62</v>
      </c>
      <c r="B11" s="12">
        <v>16</v>
      </c>
      <c r="C11" s="13" t="s">
        <v>63</v>
      </c>
      <c r="D11" s="12">
        <v>185000</v>
      </c>
      <c r="E11" s="12">
        <v>949</v>
      </c>
      <c r="F11" s="13" t="s">
        <v>64</v>
      </c>
      <c r="G11" s="12" t="s">
        <v>38</v>
      </c>
      <c r="H11" s="12" t="s">
        <v>39</v>
      </c>
      <c r="I11" s="12">
        <v>2022</v>
      </c>
      <c r="J11" s="12">
        <v>2022</v>
      </c>
      <c r="K11" s="13" t="s">
        <v>40</v>
      </c>
      <c r="L11" s="12" t="s">
        <v>41</v>
      </c>
      <c r="M11" s="12">
        <v>30</v>
      </c>
      <c r="N11" s="13" t="s">
        <v>65</v>
      </c>
      <c r="O11" s="13" t="s">
        <v>66</v>
      </c>
      <c r="P11" s="14">
        <v>0</v>
      </c>
      <c r="Q11" s="14">
        <v>0</v>
      </c>
      <c r="R11" s="14">
        <v>0</v>
      </c>
      <c r="S11" s="14">
        <v>0</v>
      </c>
      <c r="T11" s="14">
        <v>0</v>
      </c>
      <c r="U11" s="14">
        <v>0</v>
      </c>
      <c r="V11" s="14">
        <v>0</v>
      </c>
      <c r="W11" s="17">
        <v>0</v>
      </c>
    </row>
    <row r="12" spans="1:23" ht="58.75" thickBot="1" x14ac:dyDescent="0.45">
      <c r="A12" s="11" t="s">
        <v>62</v>
      </c>
      <c r="B12" s="12">
        <v>16</v>
      </c>
      <c r="C12" s="13" t="s">
        <v>63</v>
      </c>
      <c r="D12" s="12">
        <v>185000</v>
      </c>
      <c r="E12" s="12">
        <v>949</v>
      </c>
      <c r="F12" s="13" t="s">
        <v>64</v>
      </c>
      <c r="G12" s="12" t="s">
        <v>38</v>
      </c>
      <c r="H12" s="12" t="s">
        <v>39</v>
      </c>
      <c r="I12" s="12">
        <v>2022</v>
      </c>
      <c r="J12" s="12">
        <v>2022</v>
      </c>
      <c r="K12" s="13" t="s">
        <v>40</v>
      </c>
      <c r="L12" s="12" t="s">
        <v>41</v>
      </c>
      <c r="M12" s="12">
        <v>30</v>
      </c>
      <c r="N12" s="13" t="s">
        <v>67</v>
      </c>
      <c r="O12" s="13" t="s">
        <v>78</v>
      </c>
      <c r="P12" s="14">
        <v>0</v>
      </c>
      <c r="Q12" s="14">
        <v>80000000</v>
      </c>
      <c r="R12" s="14">
        <v>0</v>
      </c>
      <c r="S12" s="14">
        <v>0</v>
      </c>
      <c r="T12" s="14">
        <v>0</v>
      </c>
      <c r="U12" s="14">
        <v>0</v>
      </c>
      <c r="V12" s="14">
        <v>0</v>
      </c>
      <c r="W12" s="17">
        <v>0</v>
      </c>
    </row>
    <row r="13" spans="1:23" ht="73.3" thickBot="1" x14ac:dyDescent="0.45">
      <c r="A13" s="11" t="s">
        <v>62</v>
      </c>
      <c r="B13" s="12">
        <v>16</v>
      </c>
      <c r="C13" s="13" t="s">
        <v>63</v>
      </c>
      <c r="D13" s="12">
        <v>185000</v>
      </c>
      <c r="E13" s="12">
        <v>949</v>
      </c>
      <c r="F13" s="13" t="s">
        <v>64</v>
      </c>
      <c r="G13" s="12" t="s">
        <v>38</v>
      </c>
      <c r="H13" s="12" t="s">
        <v>39</v>
      </c>
      <c r="I13" s="12">
        <v>2022</v>
      </c>
      <c r="J13" s="12">
        <v>2022</v>
      </c>
      <c r="K13" s="13" t="s">
        <v>40</v>
      </c>
      <c r="L13" s="12" t="s">
        <v>41</v>
      </c>
      <c r="M13" s="12">
        <v>30</v>
      </c>
      <c r="N13" s="13" t="s">
        <v>68</v>
      </c>
      <c r="O13" s="13" t="s">
        <v>71</v>
      </c>
      <c r="P13" s="14">
        <v>0</v>
      </c>
      <c r="Q13" s="14">
        <v>100000000</v>
      </c>
      <c r="R13" s="14">
        <v>0</v>
      </c>
      <c r="S13" s="14">
        <v>0</v>
      </c>
      <c r="T13" s="14">
        <v>0</v>
      </c>
      <c r="U13" s="14">
        <v>0</v>
      </c>
      <c r="V13" s="14">
        <v>0</v>
      </c>
      <c r="W13" s="17">
        <v>0</v>
      </c>
    </row>
    <row r="14" spans="1:23" ht="58.75" thickBot="1" x14ac:dyDescent="0.45">
      <c r="A14" s="11" t="s">
        <v>62</v>
      </c>
      <c r="B14" s="12">
        <v>16</v>
      </c>
      <c r="C14" s="13" t="s">
        <v>63</v>
      </c>
      <c r="D14" s="12">
        <v>185000</v>
      </c>
      <c r="E14" s="12">
        <v>949</v>
      </c>
      <c r="F14" s="13" t="s">
        <v>64</v>
      </c>
      <c r="G14" s="12" t="s">
        <v>38</v>
      </c>
      <c r="H14" s="12" t="s">
        <v>39</v>
      </c>
      <c r="I14" s="12">
        <v>2022</v>
      </c>
      <c r="J14" s="12">
        <v>2022</v>
      </c>
      <c r="K14" s="13" t="s">
        <v>40</v>
      </c>
      <c r="L14" s="12" t="s">
        <v>41</v>
      </c>
      <c r="M14" s="12">
        <v>30</v>
      </c>
      <c r="N14" s="13" t="s">
        <v>69</v>
      </c>
      <c r="O14" s="13" t="s">
        <v>72</v>
      </c>
      <c r="P14" s="14">
        <v>0</v>
      </c>
      <c r="Q14" s="14">
        <v>0</v>
      </c>
      <c r="R14" s="14">
        <v>0</v>
      </c>
      <c r="S14" s="14">
        <v>0</v>
      </c>
      <c r="T14" s="14">
        <v>0</v>
      </c>
      <c r="U14" s="14">
        <v>0</v>
      </c>
      <c r="V14" s="14">
        <v>0</v>
      </c>
      <c r="W14" s="17">
        <v>0</v>
      </c>
    </row>
    <row r="15" spans="1:23" ht="58.75" thickBot="1" x14ac:dyDescent="0.45">
      <c r="A15" s="11" t="s">
        <v>62</v>
      </c>
      <c r="B15" s="12">
        <v>16</v>
      </c>
      <c r="C15" s="13" t="s">
        <v>63</v>
      </c>
      <c r="D15" s="12">
        <v>185000</v>
      </c>
      <c r="E15" s="12">
        <v>949</v>
      </c>
      <c r="F15" s="13" t="s">
        <v>64</v>
      </c>
      <c r="G15" s="12" t="s">
        <v>38</v>
      </c>
      <c r="H15" s="12" t="s">
        <v>39</v>
      </c>
      <c r="I15" s="12">
        <v>2022</v>
      </c>
      <c r="J15" s="12">
        <v>2022</v>
      </c>
      <c r="K15" s="13" t="s">
        <v>40</v>
      </c>
      <c r="L15" s="12" t="s">
        <v>41</v>
      </c>
      <c r="M15" s="12">
        <v>30</v>
      </c>
      <c r="N15" s="13" t="s">
        <v>70</v>
      </c>
      <c r="O15" s="13" t="s">
        <v>73</v>
      </c>
      <c r="P15" s="14">
        <v>0</v>
      </c>
      <c r="Q15" s="14">
        <v>20700000</v>
      </c>
      <c r="R15" s="14">
        <v>0</v>
      </c>
      <c r="S15" s="14">
        <v>0</v>
      </c>
      <c r="T15" s="14">
        <v>0</v>
      </c>
      <c r="U15" s="14">
        <v>0</v>
      </c>
      <c r="V15" s="14">
        <v>0</v>
      </c>
      <c r="W15" s="17">
        <v>0</v>
      </c>
    </row>
  </sheetData>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showGridLines="0" workbookViewId="0">
      <pane ySplit="4" topLeftCell="A5" activePane="bottomLeft" state="frozen"/>
      <selection pane="bottomLeft" activeCell="G23" sqref="G23"/>
    </sheetView>
  </sheetViews>
  <sheetFormatPr defaultRowHeight="14.6" x14ac:dyDescent="0.4"/>
  <cols>
    <col min="5" max="6" width="15.15234375" bestFit="1" customWidth="1"/>
    <col min="7" max="8" width="15.07421875" bestFit="1" customWidth="1"/>
    <col min="9" max="12" width="14.84375" customWidth="1"/>
  </cols>
  <sheetData>
    <row r="1" spans="1:12" x14ac:dyDescent="0.4">
      <c r="A1" s="2" t="s">
        <v>33</v>
      </c>
    </row>
    <row r="2" spans="1:12" x14ac:dyDescent="0.4">
      <c r="A2" s="4" t="s">
        <v>18</v>
      </c>
    </row>
    <row r="3" spans="1:12" ht="29.15" x14ac:dyDescent="0.4">
      <c r="A3" s="2"/>
      <c r="E3" s="16" t="s">
        <v>20</v>
      </c>
      <c r="F3" s="16" t="s">
        <v>21</v>
      </c>
      <c r="G3" s="16" t="s">
        <v>22</v>
      </c>
      <c r="H3" s="16" t="s">
        <v>23</v>
      </c>
      <c r="I3" s="16" t="s">
        <v>29</v>
      </c>
      <c r="J3" s="16" t="s">
        <v>30</v>
      </c>
      <c r="K3" s="16" t="s">
        <v>31</v>
      </c>
      <c r="L3" s="16" t="s">
        <v>32</v>
      </c>
    </row>
    <row r="4" spans="1:12" x14ac:dyDescent="0.4">
      <c r="D4" s="5" t="s">
        <v>19</v>
      </c>
      <c r="E4" s="6">
        <f>SUBTOTAL(109,TblCapSummary[FY 2021 GF])</f>
        <v>0</v>
      </c>
      <c r="F4" s="6">
        <f>SUBTOTAL(109,TblCapSummary[FY 2022 GF])</f>
        <v>211436000</v>
      </c>
      <c r="G4" s="6">
        <f>SUBTOTAL(109,TblCapSummary[FY 2021 NGF])</f>
        <v>0</v>
      </c>
      <c r="H4" s="6">
        <f>SUBTOTAL(109,TblCapSummary[FY 2022 NGF])</f>
        <v>6146581</v>
      </c>
      <c r="I4" s="6">
        <f>SUBTOTAL(109,TblCapSummary[FY 2021 State Supported Debt Financing])</f>
        <v>0</v>
      </c>
      <c r="J4" s="6">
        <f>SUBTOTAL(109,TblCapSummary[FY 2022 State Supported Debt Financing])</f>
        <v>0</v>
      </c>
      <c r="K4" s="6">
        <f>SUBTOTAL(109,TblCapSummary[FY 2021 Other Debt Financing])</f>
        <v>0</v>
      </c>
      <c r="L4" s="6">
        <f>SUBTOTAL(109,TblCapSummary[FY 2022 Other Debt Financing])</f>
        <v>0</v>
      </c>
    </row>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HB-SB 29 Capital Amendments</vt:lpstr>
      <vt:lpstr>Filters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2021-12-10T18:16:35Z</dcterms:modified>
</cp:coreProperties>
</file>