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BudgetDocument\2026BudgetDocument\Spreadsheets\"/>
    </mc:Choice>
  </mc:AlternateContent>
  <xr:revisionPtr revIDLastSave="0" documentId="13_ncr:1_{C8B19285-B07D-4992-9ABB-094DB55CCB48}" xr6:coauthVersionLast="47" xr6:coauthVersionMax="47" xr10:uidLastSave="{00000000-0000-0000-0000-000000000000}"/>
  <bookViews>
    <workbookView xWindow="-110" yWindow="-110" windowWidth="25180" windowHeight="16140" xr2:uid="{FACB1554-4612-4830-8FF9-A87314BC9AED}"/>
  </bookViews>
  <sheets>
    <sheet name="Filters" sheetId="5" r:id="rId1"/>
    <sheet name="2026-2028 Capital Summary" sheetId="4" r:id="rId2"/>
  </sheets>
  <definedNames>
    <definedName name="ExternalData_2" localSheetId="1" hidden="1">'2026-2028 Capital Summary'!$B$4:$AE$43</definedName>
    <definedName name="Slicer_Agency">#N/A</definedName>
    <definedName name="Slicer_Secretarial_Area">#N/A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5" l="1"/>
  <c r="K4" i="5"/>
  <c r="J4" i="5"/>
  <c r="I4" i="5"/>
  <c r="H4" i="5"/>
  <c r="G4" i="5"/>
  <c r="F4" i="5"/>
  <c r="E4" i="5"/>
  <c r="U3" i="4"/>
  <c r="V3" i="4"/>
  <c r="W3" i="4"/>
  <c r="X3" i="4"/>
  <c r="Y3" i="4"/>
  <c r="Z3" i="4"/>
  <c r="AA3" i="4"/>
  <c r="AB3" i="4"/>
  <c r="AC3" i="4"/>
  <c r="AD3" i="4"/>
  <c r="AE3" i="4"/>
  <c r="T3"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AF5BE86-DC5B-4D94-96A2-76F16DA91B2F}" keepAlive="1" name="Query - BD211_Summary" description="Connection to the 'BD211_Summary' query in the workbook." type="5" refreshedVersion="8" background="1" saveData="1">
    <dbPr connection="Provider=Microsoft.Mashup.OleDb.1;Data Source=$Workbook$;Location=BD211_Summary;Extended Properties=&quot;&quot;" command="SELECT * FROM [BD211_Summary]"/>
  </connection>
  <connection id="2" xr16:uid="{E768074B-3ADA-4DE7-B82E-64734DB229E0}" keepAlive="1" name="Query - Qry_Agencies" description="Connection to the 'Qry_Agencies' query in the workbook." type="5" refreshedVersion="0" background="1">
    <dbPr connection="Provider=Microsoft.Mashup.OleDb.1;Data Source=$Workbook$;Location=Qry_Agencies;Extended Properties=&quot;&quot;" command="SELECT * FROM [Qry_Agencies]"/>
  </connection>
  <connection id="3" xr16:uid="{85D43369-BB23-4CC7-96ED-429B76B190B5}" keepAlive="1" name="Query - Qry_Bullets" description="Connection to the 'Qry_Bullets' query in the workbook." type="5" refreshedVersion="0" background="1">
    <dbPr connection="Provider=Microsoft.Mashup.OleDb.1;Data Source=$Workbook$;Location=Qry_Bullets;Extended Properties=&quot;&quot;" command="SELECT * FROM [Qry_Bullets]"/>
  </connection>
  <connection id="4" xr16:uid="{CE8333E8-065F-4A47-A19D-35B137AF3A1D}" keepAlive="1" name="Query - Qry_SecArea" description="Connection to the 'Qry_SecArea' query in the workbook." type="5" refreshedVersion="0" background="1">
    <dbPr connection="Provider=Microsoft.Mashup.OleDb.1;Data Source=$Workbook$;Location=Qry_SecArea;Extended Properties=&quot;&quot;" command="SELECT * FROM [Qry_SecArea]"/>
  </connection>
</connections>
</file>

<file path=xl/sharedStrings.xml><?xml version="1.0" encoding="utf-8"?>
<sst xmlns="http://schemas.openxmlformats.org/spreadsheetml/2006/main" count="545" uniqueCount="276">
  <si>
    <t>Secretarial Area</t>
  </si>
  <si>
    <t>Sec Area Sort</t>
  </si>
  <si>
    <t>Agency</t>
  </si>
  <si>
    <t>Agency Code</t>
  </si>
  <si>
    <t>Agency Name</t>
  </si>
  <si>
    <t>Agency Sort</t>
  </si>
  <si>
    <t>Budget Round</t>
  </si>
  <si>
    <t>Biennium</t>
  </si>
  <si>
    <t>Chapter / Session</t>
  </si>
  <si>
    <t>Session Sort</t>
  </si>
  <si>
    <t>Type</t>
  </si>
  <si>
    <t>Type Sort</t>
  </si>
  <si>
    <t>Title</t>
  </si>
  <si>
    <t>Initial Bill</t>
  </si>
  <si>
    <t>Education</t>
  </si>
  <si>
    <t>247: George Mason University</t>
  </si>
  <si>
    <t>George Mason University</t>
  </si>
  <si>
    <t>091000</t>
  </si>
  <si>
    <t>216: James Madison University</t>
  </si>
  <si>
    <t>James Madison University</t>
  </si>
  <si>
    <t>092000</t>
  </si>
  <si>
    <t>215: University of Mary Washington</t>
  </si>
  <si>
    <t>University of Mary Washington</t>
  </si>
  <si>
    <t>097000</t>
  </si>
  <si>
    <t>260: Virginia Community College System</t>
  </si>
  <si>
    <t>Virginia Community College System</t>
  </si>
  <si>
    <t>102000</t>
  </si>
  <si>
    <t>208: Virginia Polytechnic Institute and State University</t>
  </si>
  <si>
    <t>Virginia Polytechnic Institute and State University</t>
  </si>
  <si>
    <t>104000</t>
  </si>
  <si>
    <t>Health and Human Resources</t>
  </si>
  <si>
    <t>720: Department of Behavioral Health and Developmental Services</t>
  </si>
  <si>
    <t>Department of Behavioral Health and Developmental Services</t>
  </si>
  <si>
    <t>138000</t>
  </si>
  <si>
    <t>Natural and Historic Resources</t>
  </si>
  <si>
    <t>199: Department of Conservation and Recreation</t>
  </si>
  <si>
    <t>Department of Conservation and Recreation</t>
  </si>
  <si>
    <t>151000</t>
  </si>
  <si>
    <t>403: Department of Wildlife Resources</t>
  </si>
  <si>
    <t>Department of Wildlife Resources</t>
  </si>
  <si>
    <t>153000</t>
  </si>
  <si>
    <t>Transportation</t>
  </si>
  <si>
    <t>154: Department of Motor Vehicles</t>
  </si>
  <si>
    <t>Department of Motor Vehicles</t>
  </si>
  <si>
    <t>177000</t>
  </si>
  <si>
    <t>501: Department of Transportation</t>
  </si>
  <si>
    <t>Department of Transportation</t>
  </si>
  <si>
    <t>181000</t>
  </si>
  <si>
    <t>407: Virginia Port Authority</t>
  </si>
  <si>
    <t>Virginia Port Authority</t>
  </si>
  <si>
    <t>183000</t>
  </si>
  <si>
    <t>Veterans and Defense Affairs</t>
  </si>
  <si>
    <t>912: Department of Veterans Services</t>
  </si>
  <si>
    <t>Department of Veterans Services</t>
  </si>
  <si>
    <t>183030</t>
  </si>
  <si>
    <t>123: Department of Military Affairs</t>
  </si>
  <si>
    <t>Department of Military Affairs</t>
  </si>
  <si>
    <t>183510</t>
  </si>
  <si>
    <t>Central Appropriations</t>
  </si>
  <si>
    <t>CapitalProjectCode</t>
  </si>
  <si>
    <t>CapitalProjectTitle</t>
  </si>
  <si>
    <t>Introduced Capital Amendment</t>
  </si>
  <si>
    <t>Blanket Property Acquisition</t>
  </si>
  <si>
    <t>17821</t>
  </si>
  <si>
    <t>Address deferred maintenance</t>
  </si>
  <si>
    <t>Address Deferred Maintenance</t>
  </si>
  <si>
    <t>Renovate, repair, and upgrade state-operated facilities</t>
  </si>
  <si>
    <t>18731</t>
  </si>
  <si>
    <t>18242</t>
  </si>
  <si>
    <t>Acquisition of land for Natural Area Preserves</t>
  </si>
  <si>
    <t>Acquire Land and Property</t>
  </si>
  <si>
    <t>18624</t>
  </si>
  <si>
    <t>18744</t>
  </si>
  <si>
    <t>Repair and Upgrade Lake Shenandoah Dam</t>
  </si>
  <si>
    <t>Maintenance Reserve</t>
  </si>
  <si>
    <t>15021</t>
  </si>
  <si>
    <t>15732</t>
  </si>
  <si>
    <t>Continue to Acquire, Design, Construct and Renovate Agency Facilities</t>
  </si>
  <si>
    <t>18130</t>
  </si>
  <si>
    <t>Acquire, Design, Construct and Renovate Agency Facilities</t>
  </si>
  <si>
    <t>Cargo Handling Facilities</t>
  </si>
  <si>
    <t>16048</t>
  </si>
  <si>
    <t>Expand Empty Yard</t>
  </si>
  <si>
    <t>16643</t>
  </si>
  <si>
    <t>Improve Readiness Centers</t>
  </si>
  <si>
    <t>18369</t>
  </si>
  <si>
    <t>Central Capital Outlay</t>
  </si>
  <si>
    <t>949: Central Capital Outlay</t>
  </si>
  <si>
    <t>185000</t>
  </si>
  <si>
    <t>15776</t>
  </si>
  <si>
    <t>Central Maintenance Reserve</t>
  </si>
  <si>
    <t>Provide funding for Central Reserve for Capital Equipment</t>
  </si>
  <si>
    <t>17954</t>
  </si>
  <si>
    <t>Central Reserve for Capital Equipment Funding</t>
  </si>
  <si>
    <t>17968</t>
  </si>
  <si>
    <t>Planning Pool for Capital Projects</t>
  </si>
  <si>
    <t>Provide funding for workforce development projects</t>
  </si>
  <si>
    <t>18418</t>
  </si>
  <si>
    <t>Workforce Development Projects</t>
  </si>
  <si>
    <t>18587</t>
  </si>
  <si>
    <t>2022 State Agency Capital Account</t>
  </si>
  <si>
    <t>18715</t>
  </si>
  <si>
    <t>Authorization of Leases and Financed Purchase Agreements</t>
  </si>
  <si>
    <t>18493</t>
  </si>
  <si>
    <t>2020 VPBA Capital Construction Pool</t>
  </si>
  <si>
    <t>18764</t>
  </si>
  <si>
    <t>2025 State Agency Capital Account</t>
  </si>
  <si>
    <t>Authorize leases and financed purchase agreements</t>
  </si>
  <si>
    <t>Secretarial Area Code</t>
  </si>
  <si>
    <t>Descriptions</t>
  </si>
  <si>
    <t>Project</t>
  </si>
  <si>
    <t/>
  </si>
  <si>
    <t xml:space="preserve">Provides state support for an umbrella project to address deferred maintenance needs of educational and general buildings.  _x000D_
_x000D_
</t>
  </si>
  <si>
    <t xml:space="preserve">Enables the university to use nongeneral funds to acquire certain adjacent or neighboring properties as they become available._x000D_
_x000D_
</t>
  </si>
  <si>
    <t>17821: Blanket Property Acquisition</t>
  </si>
  <si>
    <t>18731: Renovate, repair, and upgrade state-operated facilities</t>
  </si>
  <si>
    <t>18242: Acquisition of land for Natural Area Preserves</t>
  </si>
  <si>
    <t>18624: Acquire Land and Property</t>
  </si>
  <si>
    <t>18744: Repair and Upgrade Lake Shenandoah Dam</t>
  </si>
  <si>
    <t>15021: Maintenance Reserve</t>
  </si>
  <si>
    <t>15732: Maintenance Reserve</t>
  </si>
  <si>
    <t>18130: Acquire, Design, Construct and Renovate Agency Facilities</t>
  </si>
  <si>
    <t>16048: Cargo Handling Facilities</t>
  </si>
  <si>
    <t>16643: Expand Empty Yard</t>
  </si>
  <si>
    <t>18369: Improve Readiness Centers</t>
  </si>
  <si>
    <t>15776: Central Maintenance Reserve</t>
  </si>
  <si>
    <t>17954: Central Reserve for Capital Equipment Funding</t>
  </si>
  <si>
    <t>17968: Planning Pool for Capital Projects</t>
  </si>
  <si>
    <t xml:space="preserve">Provides funding to support capital investment associated with bolstering technology-related education to address workforce needs._x000D_
_x000D_
</t>
  </si>
  <si>
    <t>18418: Workforce Development Projects</t>
  </si>
  <si>
    <t>18587: 2022 State Agency Capital Account</t>
  </si>
  <si>
    <t>18715: Authorization of Leases and Financed Purchase Agreements</t>
  </si>
  <si>
    <t>18493: 2020 VPBA Capital Construction Pool</t>
  </si>
  <si>
    <t>18764: 2025 State Agency Capital Account</t>
  </si>
  <si>
    <t>087000</t>
  </si>
  <si>
    <t>Christopher Newport University</t>
  </si>
  <si>
    <t xml:space="preserve">Provides state support to address deferred maintenance needs of educational and general buildings._x000D_
_x000D_
</t>
  </si>
  <si>
    <t xml:space="preserve">Provides state support for an umbrella project to address deferred  maintenance needs of educational and general buildings.  _x000D_
_x000D_
</t>
  </si>
  <si>
    <t>Construct new parking deck</t>
  </si>
  <si>
    <t xml:space="preserve">Provides nongeneral fund appropriation to construct a new parking deck to alleviate existing parking shortages, support future campus growth, and improve overall campus accessibility and traffic flow. _x000D_
_x000D_
</t>
  </si>
  <si>
    <t>Renovate and expand East Campus Dining Hall</t>
  </si>
  <si>
    <t xml:space="preserve">Provides nongeneral fund appropriation to renovate and expand the East Campus Dining Hall to meet expected demand for dining services on campus. _x000D_
_x000D_
</t>
  </si>
  <si>
    <t>Renovate and expand Festival Conference and Student Center</t>
  </si>
  <si>
    <t xml:space="preserve">Provides nongeneral fund appropriation to renovate and expand Festival Conference and Student Center to allow the university to continue to modernize auxiliary facilities._x000D_
_x000D_
</t>
  </si>
  <si>
    <t xml:space="preserve">Provides supplemental nongeneral fund appropriation to the previously approved umbrella project that improves life, safety, and security components across multiple campuses, including the installation of sprinklers, upgrades to fire alarm and monitoring systems, and elevator replacements. _x000D_
_x000D_
</t>
  </si>
  <si>
    <t xml:space="preserve">Provides supplemental nongeneral fund appropriation to the agency's previously authorized blanket renovation and infrastructure project from educational and general higher education operating fund balances._x000D_
_x000D_
</t>
  </si>
  <si>
    <t xml:space="preserve">Provides supplemental nongeneral fund appropriation to the previously approved umbrella project that improves HVAC systems across multiple campuses and major improvements to existing mechanical, electrical, and plumbing systems, extending connections to central plant systems, and replacement of aged hydronic piping systems. _x000D_
_x000D_
</t>
  </si>
  <si>
    <t xml:space="preserve">Provides supplemental nongeneral fund appropriation to the previously approved umbrella project that replaces roofing, roof-mounted infrastructure, and HVAC systems across multiple campuses._x000D_
_x000D_
</t>
  </si>
  <si>
    <t xml:space="preserve">Provides nongeneral fund appropriation to support construction of a new business building on the Blacksburg campus. _x000D_
_x000D_
</t>
  </si>
  <si>
    <t xml:space="preserve">Provides funds to address life safety and security renovations at Catawba Hospital._x000D_
_x000D_
</t>
  </si>
  <si>
    <t>Transfer historic Fort Whitworth at Central State Hospital to the Petersburg Battlefield Foundation</t>
  </si>
  <si>
    <t xml:space="preserve">Conveys three acres on the Central State Hospital campus associated with the historic civil war site of Fort Whitworth to the Petersburg Battlefield Foundation. The language to authorize this conveyance is included in Part 3 of the introduced budget bill._x000D_
_x000D_
</t>
  </si>
  <si>
    <t xml:space="preserve">Authorizes the Director, Department of Planning and Budget, to establish a capital and operating appropriation for the Department of Conservation and Recreation to acquire Oak Hill upon meeting specified conditions._x000D_
_x000D_
</t>
  </si>
  <si>
    <t>Provide additional federal appropriation for natural area preserve acquisitions</t>
  </si>
  <si>
    <t xml:space="preserve">Allocates additional federal appropriation for the project in anticipation of awards._x000D_
_x000D_
</t>
  </si>
  <si>
    <t>Acquire land and property</t>
  </si>
  <si>
    <t xml:space="preserve">Provides appropriation of federal and existing nongeneral funds for conservation and public recreation projects._x000D_
_x000D_
</t>
  </si>
  <si>
    <t xml:space="preserve">Provides additional appropriation for maintenance reserve projects._x000D_
_x000D_
</t>
  </si>
  <si>
    <t>Repair and upgrade dam at Lake Shenandoah</t>
  </si>
  <si>
    <t xml:space="preserve">Provides full funding to rebuild Lake Shenandoah Dam to pre-failure levels, restoring functionality and appearance. Initial funding of $3.0 million supported efforts to address compliance with dam safety requirements._x000D_
_x000D_
</t>
  </si>
  <si>
    <t xml:space="preserve">Funds nongeneral fund maintenance reserve to continue necessary upgrades, renewal and restoration of the Department of Motor Vehicles' facilities._x000D_
_x000D_
</t>
  </si>
  <si>
    <t xml:space="preserve">Provides nongeneral fund appropriation to acquire, design, construct, and renovate facilities and land, including district facilities, residency offices, and area headquarters, to support the agency's capital needs._x000D_
_x000D_
</t>
  </si>
  <si>
    <t xml:space="preserve">Provides nongeneral fund appropriation for maintenance reserve projects to the Department of Transportation's buildings and grounds._x000D_
_x000D_
</t>
  </si>
  <si>
    <t xml:space="preserve">Provides additional nongeneral fund appropriation to continue efforts required to keep facilities operating at optimum efficiency especially during construction elsewhere on the terminals._x000D_
_x000D_
</t>
  </si>
  <si>
    <t xml:space="preserve">Provides additional nongeneral fund appropriation to continue efforts required to keep facilities operating at optimum efficiency especially during construction elsewhere on the port terminals._x000D_
_x000D_
</t>
  </si>
  <si>
    <t xml:space="preserve">Provides support to fund maintenance needs at state Veterans Care Centers._x000D_
_x000D_
</t>
  </si>
  <si>
    <t xml:space="preserve">Supplements an existing umbrella capital project to fund improvements at the Bedford Readiness Center._x000D_
_x000D_
</t>
  </si>
  <si>
    <t>Adjust authorization in 2018 Capital Construction Pool</t>
  </si>
  <si>
    <t xml:space="preserve">Adjusts the scope of a Virginia State Police project to acquire, renovate, or construct an Area 13 Office. This project was originally authorized in the 2018 Capital Construction Pool. Analysis of the most cost effective option will be conducted._x000D_
_x000D_
</t>
  </si>
  <si>
    <t>Adjust authorization in 2020 VPBA Construction Pool</t>
  </si>
  <si>
    <t xml:space="preserve">Provides language authorizing the use of balances for relocation costs for the Department of General Services' project to Construct Addition to Current State Records Center Building and Repurpose Workspace in Facility. This project was originally authorized in the 2020 VPBA Construction Pool._x000D_
_x000D_
</t>
  </si>
  <si>
    <t>Adjust authorization in 2025 State Agency Capital Account</t>
  </si>
  <si>
    <t xml:space="preserve">Adjusts the scope of a Virginia State Police project to acquire a Division Six headquarters to include improvements. Acquisition for this project was authorized in the 2025 State Agency Construction Pool._x000D_
_x000D_
</t>
  </si>
  <si>
    <t>Adjust authorizations in 2022 State Agency Capital Account</t>
  </si>
  <si>
    <t xml:space="preserve">Adjusts the scope of two Virginia State Police projects originally authorized in the 2022 state agency construction pool. The projects will provide offices in Area 5 and Area 11 through acquisition, renovation, or construction. Analysis of the most cost effective option will be conducted._x000D_
_x000D_
</t>
  </si>
  <si>
    <t>Authorize central planning pool</t>
  </si>
  <si>
    <t xml:space="preserve">Authorizes planning for several projects in a planning pool. A new pharmacy office and cold storage building project under the Department of General Services, a new engineering building at the University of Virginia, and a geothermal field and sunken garden district renovation at The College of William and Mary are authorized for detailed planning. Modernization of utility systems at the Department of Juvenile Justice is authorized through working drawings._x000D_
_x000D_
</t>
  </si>
  <si>
    <t xml:space="preserve">Authorizes long-term leases or financed purchase agreements for the Department of Corrections in Charlottesville, Chesterfield, and Petersburg._x000D_
_x000D_
</t>
  </si>
  <si>
    <t>Create 2026 capital construction pool</t>
  </si>
  <si>
    <t xml:space="preserve">Provides funding for the construction or acquisition of capital projects at agencies and institutions of higher education. Funding for 15 projects is pooled together centrally and subject to the capital pool process in Section 2.2-1515 et. seq, Code of Virginia._x000D_
_x000D_
</t>
  </si>
  <si>
    <t>Increase maintenance reserve project cost threshold</t>
  </si>
  <si>
    <t xml:space="preserve">Language in Item 2-0 increases the allowable cost threshold for maintenance reserve projects by $1 million, making the maximum $5 million for roof replacements and $3 million for all other projects. _x000D_
_x000D_
</t>
  </si>
  <si>
    <t xml:space="preserve">Provides funding to be disbursed to agencies and institutions of higher education for equipment purchases related to six previously authorized capital projects._x000D_
_x000D_
</t>
  </si>
  <si>
    <t>Provide funding for maintenance reserve</t>
  </si>
  <si>
    <t xml:space="preserve">Provides funding to be distributed to agencies and institutions of higher education to address maintenance needs in state-owned facilities. Language also allows the Department of Corrections to use maintenance reserve funds in conjunction with its Capital Infrastructure Fund umbrella project._x000D_
_x000D_
</t>
  </si>
  <si>
    <t xml:space="preserve">Redirects balances from completed standalone projects and projects with rescinded authority. _x000D_
_x000D_
</t>
  </si>
  <si>
    <t>187000</t>
  </si>
  <si>
    <t>Independent Agencies</t>
  </si>
  <si>
    <t>State Corporation Commission</t>
  </si>
  <si>
    <t xml:space="preserve">Provides language which allows the agency to adjust the scope of the existing Tyler Building Renovation Project and use nongeneral fund balances to support the project._x000D_
_x000D_
</t>
  </si>
  <si>
    <t>242: Christopher Newport University</t>
  </si>
  <si>
    <t>2026-2028</t>
  </si>
  <si>
    <t>2026 Session - HB/SB 30</t>
  </si>
  <si>
    <t>18807</t>
  </si>
  <si>
    <t>18807: Address Deferred Maintenance</t>
  </si>
  <si>
    <t>18808</t>
  </si>
  <si>
    <t>18808: Address Deferred Maintenance</t>
  </si>
  <si>
    <t>Blanket property acquisition</t>
  </si>
  <si>
    <t>18801</t>
  </si>
  <si>
    <t>18801: Renovate and expand East Campus Dining Hall</t>
  </si>
  <si>
    <t>18802</t>
  </si>
  <si>
    <t>18802: Construct new parking deck</t>
  </si>
  <si>
    <t>18803</t>
  </si>
  <si>
    <t>18803: Renovate and expand Festival Conference and Student Center</t>
  </si>
  <si>
    <t>18806</t>
  </si>
  <si>
    <t>18806: Address Deferred Maintenance</t>
  </si>
  <si>
    <t>Transfer Higher Education Operating Nongeneral Fund Appropriation to Blanket Authorization Project</t>
  </si>
  <si>
    <t>17905</t>
  </si>
  <si>
    <t>Nongeneral Fund Capital Outlay Blanket Authorization</t>
  </si>
  <si>
    <t>17905: Nongeneral Fund Capital Outlay Blanket Authorization</t>
  </si>
  <si>
    <t>Improve Life Safety and Security Systemwide, Phase II</t>
  </si>
  <si>
    <t>18279</t>
  </si>
  <si>
    <t>Improve Life Safety and Security Systemwide, Phase I</t>
  </si>
  <si>
    <t>18279: Improve Life Safety and Security Systemwide, Phase I</t>
  </si>
  <si>
    <t>Repair or Replace Major Mechanical Systems, Phase II</t>
  </si>
  <si>
    <t>18280</t>
  </si>
  <si>
    <t>Repair or Replace Major Mechanical Systems,  Northern Virginia, New River and Mountain Empire</t>
  </si>
  <si>
    <t>18280: Repair or Replace Major Mechanical Systems,  Northern Virginia, New River and Mountain Empire</t>
  </si>
  <si>
    <t>Re-roof and replace heating, ventilation, and air conditioning systems in multiple buildings statewide, phase II</t>
  </si>
  <si>
    <t>18483</t>
  </si>
  <si>
    <t>Re-roof and Replace HVAC - Multiple Buildings,  Statewide</t>
  </si>
  <si>
    <t>18483: Re-roof and Replace HVAC - Multiple Buildings,  Statewide</t>
  </si>
  <si>
    <t>Construct New Business Building</t>
  </si>
  <si>
    <t>18800</t>
  </si>
  <si>
    <t>18800: Construct New Business Building</t>
  </si>
  <si>
    <t>Acquire Oak Hill and establish a state park</t>
  </si>
  <si>
    <t>Increase maintenance reserve</t>
  </si>
  <si>
    <t>13316</t>
  </si>
  <si>
    <t>13316: Maintenance Reserve</t>
  </si>
  <si>
    <t>Increase funding for cargo handling facilities</t>
  </si>
  <si>
    <t>Expand Empty Yard project</t>
  </si>
  <si>
    <t>Address Maintenance Needs at State Veterans Care Centers</t>
  </si>
  <si>
    <t>18809</t>
  </si>
  <si>
    <t>18809: Address Maintenance Needs at State Veterans Care Centers</t>
  </si>
  <si>
    <t>Provide additional general funds for readiness center improvement projects</t>
  </si>
  <si>
    <t>18371</t>
  </si>
  <si>
    <t>2018 Capital Construction Pool</t>
  </si>
  <si>
    <t>18371: 2018 Capital Construction Pool</t>
  </si>
  <si>
    <t>Redirect balances from completed standalone projects</t>
  </si>
  <si>
    <t>18716</t>
  </si>
  <si>
    <t>Transfer Appropriation between Capital Projects and Adjust Authorizations</t>
  </si>
  <si>
    <t>18716: Transfer Appropriation between Capital Projects and Adjust Authorizations</t>
  </si>
  <si>
    <t>18805</t>
  </si>
  <si>
    <t>2026 Capital Construction Pool</t>
  </si>
  <si>
    <t>18805: 2026 Capital Construction Pool</t>
  </si>
  <si>
    <t>171: State Corporation Commission</t>
  </si>
  <si>
    <t>Renovate Tyler Building</t>
  </si>
  <si>
    <t>18454</t>
  </si>
  <si>
    <t>Tyler Building Renovation Project</t>
  </si>
  <si>
    <t>18454: Tyler Building Renovation Project</t>
  </si>
  <si>
    <t>FY 2027 GF</t>
  </si>
  <si>
    <t>FY 2028 State Supported Debt</t>
  </si>
  <si>
    <t>FY 2027 State Supported Debt</t>
  </si>
  <si>
    <t>FY 2027 NGF</t>
  </si>
  <si>
    <t>FY 2027 9c Debt</t>
  </si>
  <si>
    <t>FY 2027 9d Debt</t>
  </si>
  <si>
    <t>FY 2027 9c and 9d Debt</t>
  </si>
  <si>
    <t>FY 2028 GF</t>
  </si>
  <si>
    <t>FY 2028 NGF</t>
  </si>
  <si>
    <t>FY 2028 9c Debt</t>
  </si>
  <si>
    <t>FY 2028 9d Debt</t>
  </si>
  <si>
    <t>FY 2028 9c and 9d Debt</t>
  </si>
  <si>
    <t>Capital Outlay Budget Summary</t>
  </si>
  <si>
    <t xml:space="preserve">2026-2028 Commonwealth of Virginia Budget Changes </t>
  </si>
  <si>
    <t>2026 Session (HB/SB 30 Introduced)</t>
  </si>
  <si>
    <t>See Filter Instructions Below</t>
  </si>
  <si>
    <t>Total, Filtered Records:</t>
  </si>
  <si>
    <t>Filters for 2026-2028 Biennium Capital Outlay Summary</t>
  </si>
  <si>
    <t>2027 GF Dollars</t>
  </si>
  <si>
    <t>2028 GF Dollars</t>
  </si>
  <si>
    <t>2027 NGF Dollars</t>
  </si>
  <si>
    <t>2028 NGF Dollars</t>
  </si>
  <si>
    <t>2027 State Supported Debt</t>
  </si>
  <si>
    <t>2028 State Supported Debt</t>
  </si>
  <si>
    <t>2027 Other Debt</t>
  </si>
  <si>
    <t>2028 Other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</si>
</sst>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6" formatCode="&quot;$&quot;#,##0_);[Red]\(&quot;$&quot;#,##0\)"/>
  </numFmts>
  <fonts count="6" x14ac:knownFonts="1">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b/>
      <i/>
      <sz val="11"/>
      <color theme="1"/>
      <name val="Aptos Narrow"/>
      <family val="2"/>
      <scheme val="minor"/>
    </font>
    <font>
      <b/>
      <u/>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center" vertical="center" wrapText="1"/>
    </xf>
    <xf numFmtId="6" fontId="0" fillId="0" borderId="0" xfId="0" applyNumberFormat="1" applyAlignment="1">
      <alignment vertical="top"/>
    </xf>
    <xf numFmtId="6" fontId="1" fillId="0" borderId="0" xfId="0" applyNumberFormat="1" applyFont="1"/>
    <xf numFmtId="0" fontId="0" fillId="0" borderId="0" xfId="0" applyAlignment="1">
      <alignment vertical="top"/>
    </xf>
    <xf numFmtId="0" fontId="2" fillId="0" borderId="0" xfId="0" applyFont="1"/>
    <xf numFmtId="0" fontId="3" fillId="0" borderId="0" xfId="0" applyFont="1"/>
    <xf numFmtId="0" fontId="4" fillId="0" borderId="0" xfId="0" applyFont="1"/>
    <xf numFmtId="0" fontId="1" fillId="0" borderId="0" xfId="0" applyFont="1"/>
    <xf numFmtId="0" fontId="0" fillId="0" borderId="0" xfId="0" applyAlignment="1">
      <alignment horizontal="left" indent="1"/>
    </xf>
    <xf numFmtId="0" fontId="5" fillId="0" borderId="0" xfId="0" applyFont="1" applyAlignment="1">
      <alignment horizontal="center" wrapText="1"/>
    </xf>
    <xf numFmtId="0" fontId="1" fillId="0" borderId="0" xfId="0" applyFont="1" applyAlignment="1">
      <alignment horizontal="right"/>
    </xf>
    <xf numFmtId="6" fontId="1" fillId="0" borderId="0" xfId="0" applyNumberFormat="1" applyFont="1" applyAlignment="1">
      <alignment horizontal="center"/>
    </xf>
  </cellXfs>
  <cellStyles count="1">
    <cellStyle name="Normal" xfId="0" builtinId="0"/>
  </cellStyles>
  <dxfs count="41">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center" vertical="top" textRotation="0" wrapText="0" indent="0" justifyLastLine="0" shrinkToFit="0" readingOrder="0"/>
    </dxf>
    <dxf>
      <numFmt numFmtId="0" formatCode="General"/>
      <alignment horizontal="center"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center" textRotation="0" wrapText="1" indent="0" justifyLastLine="0" shrinkToFit="0" readingOrder="0"/>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s>
  <tableStyles count="2" defaultTableStyle="TableStyleMedium2" defaultPivotStyle="PivotStyleLight16">
    <tableStyle name="SlicerStyleDark1 2" pivot="0" table="0" count="10" xr9:uid="{44332BE5-AD60-44F6-BE8B-F3446D379A3A}">
      <tableStyleElement type="wholeTable" dxfId="1"/>
      <tableStyleElement type="headerRow" dxfId="0"/>
    </tableStyle>
    <tableStyle name="TableStyleMedium2 2" pivot="0" count="7" xr9:uid="{0C5ACF2C-9382-4630-A917-D08AC80EF675}">
      <tableStyleElement type="wholeTable" dxfId="40"/>
      <tableStyleElement type="headerRow" dxfId="39"/>
      <tableStyleElement type="totalRow" dxfId="38"/>
      <tableStyleElement type="firstColumn" dxfId="37"/>
      <tableStyleElement type="lastColumn" dxfId="36"/>
      <tableStyleElement type="firstRowStripe" dxfId="35"/>
      <tableStyleElement type="firstColumnStripe" dxfId="34"/>
    </tableStyle>
  </tableStyles>
  <colors>
    <mruColors>
      <color rgb="FF78909C"/>
    </mruColors>
  </colors>
  <extLst>
    <ext xmlns:x14="http://schemas.microsoft.com/office/spreadsheetml/2009/9/main" uri="{46F421CA-312F-682f-3DD2-61675219B42D}">
      <x14:dxfs count="40">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theme="4" tint="-0.249977111117893"/>
          </font>
          <fill>
            <patternFill patternType="solid">
              <fgColor theme="0" tint="-0.24994659260841701"/>
              <bgColor theme="0" tint="-0.24994659260841701"/>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val="0"/>
            <i val="0"/>
            <sz val="10"/>
            <color theme="0"/>
          </font>
          <fill>
            <patternFill patternType="solid">
              <fgColor rgb="FF78909C"/>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sz val="10"/>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microsoft.com/office/2007/relationships/slicerCache" Target="slicerCaches/slicerCache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107950</xdr:colOff>
      <xdr:row>19</xdr:row>
      <xdr:rowOff>14515</xdr:rowOff>
    </xdr:from>
    <xdr:to>
      <xdr:col>8</xdr:col>
      <xdr:colOff>400050</xdr:colOff>
      <xdr:row>28</xdr:row>
      <xdr:rowOff>158751</xdr:rowOff>
    </xdr:to>
    <xdr:sp macro="" textlink="">
      <xdr:nvSpPr>
        <xdr:cNvPr id="2" name="TextBox 1">
          <a:extLst>
            <a:ext uri="{FF2B5EF4-FFF2-40B4-BE49-F238E27FC236}">
              <a16:creationId xmlns:a16="http://schemas.microsoft.com/office/drawing/2014/main" id="{81F8B926-4D80-443D-B013-9B6E798DE5A5}"/>
            </a:ext>
          </a:extLst>
        </xdr:cNvPr>
        <xdr:cNvSpPr txBox="1"/>
      </xdr:nvSpPr>
      <xdr:spPr>
        <a:xfrm>
          <a:off x="107950" y="3716565"/>
          <a:ext cx="6972300" cy="18015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2026-2028 Capital Summary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2026-2028 Capital Summary tab to view filtered information</a:t>
          </a:r>
        </a:p>
        <a:p>
          <a:endParaRPr lang="en-US" sz="1100" b="0" u="none"/>
        </a:p>
      </xdr:txBody>
    </xdr:sp>
    <xdr:clientData/>
  </xdr:twoCellAnchor>
  <xdr:twoCellAnchor editAs="oneCell">
    <xdr:from>
      <xdr:col>7</xdr:col>
      <xdr:colOff>437243</xdr:colOff>
      <xdr:row>22</xdr:row>
      <xdr:rowOff>140155</xdr:rowOff>
    </xdr:from>
    <xdr:to>
      <xdr:col>7</xdr:col>
      <xdr:colOff>656248</xdr:colOff>
      <xdr:row>24</xdr:row>
      <xdr:rowOff>72749</xdr:rowOff>
    </xdr:to>
    <xdr:pic>
      <xdr:nvPicPr>
        <xdr:cNvPr id="3" name="Picture 2">
          <a:extLst>
            <a:ext uri="{FF2B5EF4-FFF2-40B4-BE49-F238E27FC236}">
              <a16:creationId xmlns:a16="http://schemas.microsoft.com/office/drawing/2014/main" id="{9F3357A5-52AD-481C-85EC-DA35EE7820F7}"/>
            </a:ext>
          </a:extLst>
        </xdr:cNvPr>
        <xdr:cNvPicPr>
          <a:picLocks noChangeAspect="1"/>
        </xdr:cNvPicPr>
      </xdr:nvPicPr>
      <xdr:blipFill>
        <a:blip xmlns:r="http://schemas.openxmlformats.org/officeDocument/2006/relationships" r:embed="rId1"/>
        <a:stretch>
          <a:fillRect/>
        </a:stretch>
      </xdr:blipFill>
      <xdr:spPr>
        <a:xfrm>
          <a:off x="6056993" y="4394655"/>
          <a:ext cx="219005" cy="300894"/>
        </a:xfrm>
        <a:prstGeom prst="rect">
          <a:avLst/>
        </a:prstGeom>
      </xdr:spPr>
    </xdr:pic>
    <xdr:clientData/>
  </xdr:twoCellAnchor>
  <xdr:twoCellAnchor editAs="absolute">
    <xdr:from>
      <xdr:col>0</xdr:col>
      <xdr:colOff>120650</xdr:colOff>
      <xdr:row>4</xdr:row>
      <xdr:rowOff>69850</xdr:rowOff>
    </xdr:from>
    <xdr:to>
      <xdr:col>3</xdr:col>
      <xdr:colOff>317500</xdr:colOff>
      <xdr:row>18</xdr:row>
      <xdr:rowOff>76200</xdr:rowOff>
    </xdr:to>
    <mc:AlternateContent xmlns:mc="http://schemas.openxmlformats.org/markup-compatibility/2006">
      <mc:Choice xmlns:sle15="http://schemas.microsoft.com/office/drawing/2012/slicer" Requires="sle15">
        <xdr:graphicFrame macro="">
          <xdr:nvGraphicFramePr>
            <xdr:cNvPr id="8" name="Secretarial Area">
              <a:extLst>
                <a:ext uri="{FF2B5EF4-FFF2-40B4-BE49-F238E27FC236}">
                  <a16:creationId xmlns:a16="http://schemas.microsoft.com/office/drawing/2014/main" id="{A25B2B55-10E3-494A-A6AE-76F1909FB071}"/>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dr:sp macro="" textlink="">
          <xdr:nvSpPr>
            <xdr:cNvPr id="0" name=""/>
            <xdr:cNvSpPr>
              <a:spLocks noTextEdit="1"/>
            </xdr:cNvSpPr>
          </xdr:nvSpPr>
          <xdr:spPr>
            <a:xfrm>
              <a:off x="120650" y="1009650"/>
              <a:ext cx="2025650" cy="2584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431800</xdr:colOff>
      <xdr:row>4</xdr:row>
      <xdr:rowOff>38100</xdr:rowOff>
    </xdr:from>
    <xdr:to>
      <xdr:col>9</xdr:col>
      <xdr:colOff>965200</xdr:colOff>
      <xdr:row>18</xdr:row>
      <xdr:rowOff>79372</xdr:rowOff>
    </xdr:to>
    <mc:AlternateContent xmlns:mc="http://schemas.openxmlformats.org/markup-compatibility/2006">
      <mc:Choice xmlns:sle15="http://schemas.microsoft.com/office/drawing/2012/slicer" Requires="sle15">
        <xdr:graphicFrame macro="">
          <xdr:nvGraphicFramePr>
            <xdr:cNvPr id="9" name="Agency">
              <a:extLst>
                <a:ext uri="{FF2B5EF4-FFF2-40B4-BE49-F238E27FC236}">
                  <a16:creationId xmlns:a16="http://schemas.microsoft.com/office/drawing/2014/main" id="{10118892-776E-4256-B4A5-42C8D8F61CD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dr:sp macro="" textlink="">
          <xdr:nvSpPr>
            <xdr:cNvPr id="0" name=""/>
            <xdr:cNvSpPr>
              <a:spLocks noTextEdit="1"/>
            </xdr:cNvSpPr>
          </xdr:nvSpPr>
          <xdr:spPr>
            <a:xfrm>
              <a:off x="2260600" y="977900"/>
              <a:ext cx="6419850" cy="261937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adjustColumnWidth="0" connectionId="1" xr16:uid="{6C229E84-BADD-4609-AEAB-352371E6DF1E}" autoFormatId="16" applyNumberFormats="0" applyBorderFormats="0" applyFontFormats="0" applyPatternFormats="0" applyAlignmentFormats="0" applyWidthHeightFormats="0">
  <queryTableRefresh nextId="31">
    <queryTableFields count="30">
      <queryTableField id="1" name="Secretarial Area" tableColumnId="1"/>
      <queryTableField id="2" name="Secretarial Area Code" tableColumnId="2"/>
      <queryTableField id="3" name="Sec Area Sort" tableColumnId="3"/>
      <queryTableField id="4" name="Agency Code" tableColumnId="4"/>
      <queryTableField id="5" name="Agency Name" tableColumnId="5"/>
      <queryTableField id="6" name="Agency" tableColumnId="6"/>
      <queryTableField id="7" name="Agency Sort" tableColumnId="7"/>
      <queryTableField id="8" name="Biennium" tableColumnId="8"/>
      <queryTableField id="9" name="Budget Round" tableColumnId="9"/>
      <queryTableField id="10" name="Chapter / Session" tableColumnId="10"/>
      <queryTableField id="11" name="Session Sort" tableColumnId="11"/>
      <queryTableField id="12" name="Type" tableColumnId="12"/>
      <queryTableField id="13" name="Type Sort" tableColumnId="13"/>
      <queryTableField id="14" name="Title" tableColumnId="14"/>
      <queryTableField id="15" name="Descriptions" tableColumnId="15"/>
      <queryTableField id="16" name="CapitalProjectCode" tableColumnId="16"/>
      <queryTableField id="17" name="CapitalProjectTitle" tableColumnId="17"/>
      <queryTableField id="18" name="Project" tableColumnId="18"/>
      <queryTableField id="19" name="Y1RecGF" tableColumnId="19"/>
      <queryTableField id="20" name="Y1RecTax" tableColumnId="20"/>
      <queryTableField id="21" name="Y1RecNGF" tableColumnId="21"/>
      <queryTableField id="22" name="Y1RecDebt_9C" tableColumnId="22"/>
      <queryTableField id="23" name="Y1RecDebt_9D" tableColumnId="23"/>
      <queryTableField id="24" name="Y1 9c - 9d Debt" tableColumnId="24"/>
      <queryTableField id="25" name="Y2RecGF" tableColumnId="25"/>
      <queryTableField id="26" name="Y2RecTax" tableColumnId="26"/>
      <queryTableField id="27" name="Y2RecNGF" tableColumnId="27"/>
      <queryTableField id="28" name="Y2RecDebt_9C" tableColumnId="28"/>
      <queryTableField id="29" name="Y2RecDebt_9D" tableColumnId="29"/>
      <queryTableField id="30" name="Y2 9c - 9d Debt" tableColumnId="30"/>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retarial_Area" xr10:uid="{33E044D0-30C2-40CD-ABBD-5BB897CCA934}" sourceName="Secretarial Area">
  <extLst>
    <x:ext xmlns:x15="http://schemas.microsoft.com/office/spreadsheetml/2010/11/main" uri="{2F2917AC-EB37-4324-AD4E-5DD8C200BD13}">
      <x15:tableSlicerCache tableId="3"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ncy" xr10:uid="{72806351-D849-4070-B0FC-40E74835DDD1}" sourceName="Agency">
  <extLst>
    <x:ext xmlns:x15="http://schemas.microsoft.com/office/spreadsheetml/2010/11/main" uri="{2F2917AC-EB37-4324-AD4E-5DD8C200BD13}">
      <x15:tableSlicerCache tableId="3"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cretarial Area" xr10:uid="{C3E0C4AD-73CD-49AC-9F7D-0852B3BDF573}" cache="Slicer_Secretarial_Area" caption="Secretarial Area" style="SlicerStyleDark1 2" lockedPosition="1" rowHeight="228600"/>
  <slicer name="Agency" xr10:uid="{09AE5CC5-80F6-40BD-8D00-5B4A9CC8FE67}" cache="Slicer_Agency" caption="Agency" columnCount="2" style="SlicerStyleDark1 2" lockedPosition="1" rowHeight="2286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9F91A1-6F59-4FDA-ABAC-CE6C6F345F9B}" name="BD211_Summary" displayName="BD211_Summary" ref="B4:AE43" tableType="queryTable" totalsRowShown="0" headerRowDxfId="33" dataDxfId="32">
  <autoFilter ref="B4:AE43" xr:uid="{AC9F91A1-6F59-4FDA-ABAC-CE6C6F345F9B}"/>
  <tableColumns count="30">
    <tableColumn id="1" xr3:uid="{18EF95F3-3C60-48D5-8894-32BDD3C9DB12}" uniqueName="1" name="Secretarial Area" queryTableFieldId="1" dataDxfId="31"/>
    <tableColumn id="2" xr3:uid="{6A9332B4-3EE4-4538-BCCC-F0D98E5EC5F2}" uniqueName="2" name="Secretarial Area Code" queryTableFieldId="2" dataDxfId="30"/>
    <tableColumn id="3" xr3:uid="{DF53DAEA-2237-49B5-9CE7-8897EC5319EB}" uniqueName="3" name="Sec Area Sort" queryTableFieldId="3" dataDxfId="29"/>
    <tableColumn id="4" xr3:uid="{DD9E1475-057A-4238-87E2-10AEA6B1CFDA}" uniqueName="4" name="Agency Code" queryTableFieldId="4" dataDxfId="28"/>
    <tableColumn id="5" xr3:uid="{9B76F13B-77B4-4509-BE6B-0F5836ED0D73}" uniqueName="5" name="Agency Name" queryTableFieldId="5" dataDxfId="27"/>
    <tableColumn id="6" xr3:uid="{61C373DD-BF7D-4961-9609-13158467F412}" uniqueName="6" name="Agency" queryTableFieldId="6" dataDxfId="26"/>
    <tableColumn id="7" xr3:uid="{71EE1688-EF45-48C0-8DA2-712A702C0F17}" uniqueName="7" name="Agency Sort" queryTableFieldId="7" dataDxfId="25"/>
    <tableColumn id="8" xr3:uid="{C60B62E0-E1F1-4FA4-A5AF-0738CA26E997}" uniqueName="8" name="Biennium" queryTableFieldId="8" dataDxfId="24"/>
    <tableColumn id="9" xr3:uid="{C4048BA1-5418-4968-8425-9D188656864E}" uniqueName="9" name="Budget Round" queryTableFieldId="9" dataDxfId="23"/>
    <tableColumn id="10" xr3:uid="{5DAD4FD6-25F2-43E9-AF87-E96DFF13EB96}" uniqueName="10" name="Chapter / Session" queryTableFieldId="10" dataDxfId="22"/>
    <tableColumn id="11" xr3:uid="{4FDDC04D-3CF9-4FD6-A2E3-FF9E3A774A5D}" uniqueName="11" name="Session Sort" queryTableFieldId="11" dataDxfId="21"/>
    <tableColumn id="12" xr3:uid="{B0654C4A-9504-46C3-9421-233C38951AD2}" uniqueName="12" name="Type" queryTableFieldId="12" dataDxfId="20"/>
    <tableColumn id="13" xr3:uid="{9C762921-1D30-4234-921C-7D10CC2221D3}" uniqueName="13" name="Type Sort" queryTableFieldId="13" dataDxfId="19"/>
    <tableColumn id="14" xr3:uid="{427504C5-866F-464C-A36A-60509075EB73}" uniqueName="14" name="Title" queryTableFieldId="14" dataDxfId="18"/>
    <tableColumn id="15" xr3:uid="{3CD33DF4-C4C6-4CE0-955D-3621680C6A89}" uniqueName="15" name="Descriptions" queryTableFieldId="15" dataDxfId="17"/>
    <tableColumn id="16" xr3:uid="{8B760401-2917-471B-87D4-AA8BCBC6399A}" uniqueName="16" name="CapitalProjectCode" queryTableFieldId="16" dataDxfId="16"/>
    <tableColumn id="17" xr3:uid="{CCD568DB-418F-4A07-BFA7-0668AA85C298}" uniqueName="17" name="CapitalProjectTitle" queryTableFieldId="17" dataDxfId="15"/>
    <tableColumn id="18" xr3:uid="{30C18696-644F-48B5-B531-55318848BFFD}" uniqueName="18" name="Project" queryTableFieldId="18" dataDxfId="14"/>
    <tableColumn id="19" xr3:uid="{69BBB168-3C7C-4529-A059-4988E9C10E42}" uniqueName="19" name="FY 2027 GF" queryTableFieldId="19" dataDxfId="13"/>
    <tableColumn id="20" xr3:uid="{10EDE9D8-833C-4343-AE42-ACFD18810B39}" uniqueName="20" name="FY 2027 State Supported Debt" queryTableFieldId="20" dataDxfId="12"/>
    <tableColumn id="21" xr3:uid="{53D8EA40-2AF4-46B4-80D3-C94123BB5DA1}" uniqueName="21" name="FY 2027 NGF" queryTableFieldId="21" dataDxfId="11"/>
    <tableColumn id="22" xr3:uid="{AED7183C-3176-413C-BD4C-46F00A00C3A3}" uniqueName="22" name="FY 2027 9c Debt" queryTableFieldId="22" dataDxfId="10"/>
    <tableColumn id="23" xr3:uid="{D36755C2-3D10-4E72-A694-63F3AFFDF963}" uniqueName="23" name="FY 2027 9d Debt" queryTableFieldId="23" dataDxfId="9"/>
    <tableColumn id="24" xr3:uid="{5AFC5E92-5ABF-4F0E-84DB-FE7B9E77927A}" uniqueName="24" name="FY 2027 9c and 9d Debt" queryTableFieldId="24" dataDxfId="8"/>
    <tableColumn id="25" xr3:uid="{6810755E-7D55-4819-8C01-B48AA010CC15}" uniqueName="25" name="FY 2028 GF" queryTableFieldId="25" dataDxfId="7"/>
    <tableColumn id="26" xr3:uid="{82055DA9-AC72-48DF-B2D7-F07B7F874BD1}" uniqueName="26" name="FY 2028 State Supported Debt" queryTableFieldId="26" dataDxfId="6"/>
    <tableColumn id="27" xr3:uid="{C544E90B-ADF7-4984-B587-47A5B3D77C55}" uniqueName="27" name="FY 2028 NGF" queryTableFieldId="27" dataDxfId="5"/>
    <tableColumn id="28" xr3:uid="{15651AE9-50A6-4E01-A01F-B7769D892BC9}" uniqueName="28" name="FY 2028 9c Debt" queryTableFieldId="28" dataDxfId="4"/>
    <tableColumn id="29" xr3:uid="{15DAA8B1-DA51-4D1E-BB82-E7BC63B03FB7}" uniqueName="29" name="FY 2028 9d Debt" queryTableFieldId="29" dataDxfId="3"/>
    <tableColumn id="30" xr3:uid="{E81CDD62-7BB5-441B-AEDA-1F3B5350C7A2}" uniqueName="30" name="FY 2028 9c and 9d Debt" queryTableFieldId="30" dataDxfId="2"/>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EDA0-6558-47F5-83C9-FE07FC0654EF}">
  <dimension ref="A1:L30"/>
  <sheetViews>
    <sheetView showGridLines="0" tabSelected="1" workbookViewId="0">
      <pane ySplit="4" topLeftCell="A5" activePane="bottomLeft" state="frozen"/>
      <selection pane="bottomLeft" activeCell="A3" sqref="A3"/>
    </sheetView>
  </sheetViews>
  <sheetFormatPr defaultColWidth="0" defaultRowHeight="14.5" zeroHeight="1" x14ac:dyDescent="0.35"/>
  <cols>
    <col min="1" max="4" width="8.7265625" customWidth="1"/>
    <col min="5" max="8" width="15.1796875" bestFit="1" customWidth="1"/>
    <col min="9" max="12" width="14.81640625" customWidth="1"/>
    <col min="13" max="13" width="4.36328125" customWidth="1"/>
    <col min="14" max="16384" width="8.7265625" hidden="1"/>
  </cols>
  <sheetData>
    <row r="1" spans="1:12" ht="16" x14ac:dyDescent="0.4">
      <c r="A1" s="9" t="s">
        <v>267</v>
      </c>
    </row>
    <row r="2" spans="1:12" x14ac:dyDescent="0.35">
      <c r="A2" s="12" t="s">
        <v>265</v>
      </c>
    </row>
    <row r="3" spans="1:12" ht="29" x14ac:dyDescent="0.35">
      <c r="A3" s="11"/>
      <c r="E3" s="13" t="s">
        <v>268</v>
      </c>
      <c r="F3" s="13" t="s">
        <v>269</v>
      </c>
      <c r="G3" s="13" t="s">
        <v>270</v>
      </c>
      <c r="H3" s="13" t="s">
        <v>271</v>
      </c>
      <c r="I3" s="13" t="s">
        <v>272</v>
      </c>
      <c r="J3" s="13" t="s">
        <v>273</v>
      </c>
      <c r="K3" s="13" t="s">
        <v>274</v>
      </c>
      <c r="L3" s="13" t="s">
        <v>275</v>
      </c>
    </row>
    <row r="4" spans="1:12" x14ac:dyDescent="0.35">
      <c r="D4" s="14" t="s">
        <v>266</v>
      </c>
      <c r="E4" s="15">
        <f>SUBTOTAL(109,BD211_Summary[FY 2027 GF])</f>
        <v>690031538</v>
      </c>
      <c r="F4" s="15">
        <f>SUBTOTAL(109,BD211_Summary[FY 2028 GF])</f>
        <v>200000000</v>
      </c>
      <c r="G4" s="15">
        <f>SUBTOTAL(109,BD211_Summary[FY 2027 NGF])</f>
        <v>367185411</v>
      </c>
      <c r="H4" s="15">
        <f>SUBTOTAL(109,BD211_Summary[FY 2028 NGF])</f>
        <v>171552500</v>
      </c>
      <c r="I4" s="15">
        <f>SUBTOTAL(109,BD211_Summary[FY 2027 State Supported Debt])</f>
        <v>889976618</v>
      </c>
      <c r="J4" s="15">
        <f>SUBTOTAL(109,BD211_Summary[FY 2028 State Supported Debt])</f>
        <v>220000000</v>
      </c>
      <c r="K4" s="15">
        <f>SUBTOTAL(109,BD211_Summary[FY 2027 9c and 9d Debt])</f>
        <v>123596678</v>
      </c>
      <c r="L4" s="15">
        <f>SUBTOTAL(109,BD211_Summary[FY 2028 9c and 9d Debt])</f>
        <v>0</v>
      </c>
    </row>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0B8A-C8ED-4437-A48F-52B4D0F0A9B1}">
  <dimension ref="A1:AF43"/>
  <sheetViews>
    <sheetView showGridLines="0" workbookViewId="0">
      <pane ySplit="4" topLeftCell="A5" activePane="bottomLeft" state="frozen"/>
      <selection pane="bottomLeft" activeCell="B5" sqref="B5"/>
    </sheetView>
  </sheetViews>
  <sheetFormatPr defaultColWidth="0" defaultRowHeight="14.5" x14ac:dyDescent="0.35"/>
  <cols>
    <col min="1" max="1" width="1.54296875" customWidth="1"/>
    <col min="2" max="2" width="17.08984375" customWidth="1"/>
    <col min="3" max="3" width="21.1796875" hidden="1" customWidth="1"/>
    <col min="4" max="4" width="14" hidden="1" customWidth="1"/>
    <col min="5" max="5" width="13.81640625" hidden="1" customWidth="1"/>
    <col min="6" max="6" width="51" hidden="1" customWidth="1"/>
    <col min="7" max="7" width="25.26953125" customWidth="1"/>
    <col min="8" max="8" width="12.81640625" hidden="1" customWidth="1"/>
    <col min="9" max="9" width="11.1796875" hidden="1" customWidth="1"/>
    <col min="10" max="10" width="14.7265625" hidden="1" customWidth="1"/>
    <col min="11" max="11" width="14.81640625" customWidth="1"/>
    <col min="12" max="12" width="13.36328125" hidden="1" customWidth="1"/>
    <col min="13" max="13" width="15.36328125" customWidth="1"/>
    <col min="14" max="14" width="10.7265625" hidden="1" customWidth="1"/>
    <col min="15" max="15" width="28.453125" customWidth="1"/>
    <col min="16" max="16" width="34.453125" customWidth="1"/>
    <col min="17" max="17" width="19.6328125" hidden="1" customWidth="1"/>
    <col min="18" max="18" width="47.26953125" hidden="1" customWidth="1"/>
    <col min="19" max="19" width="24.90625" hidden="1" customWidth="1"/>
    <col min="20" max="20" width="14.1796875" bestFit="1" customWidth="1"/>
    <col min="21" max="21" width="13.36328125" bestFit="1" customWidth="1"/>
    <col min="22" max="22" width="12.6328125" bestFit="1" customWidth="1"/>
    <col min="23" max="24" width="15.7265625" hidden="1" customWidth="1"/>
    <col min="25" max="25" width="15.6328125" bestFit="1" customWidth="1"/>
    <col min="26" max="26" width="12.6328125" bestFit="1" customWidth="1"/>
    <col min="27" max="27" width="13.36328125" bestFit="1" customWidth="1"/>
    <col min="28" max="28" width="12.6328125" bestFit="1" customWidth="1"/>
    <col min="29" max="30" width="15.7265625" hidden="1" customWidth="1"/>
    <col min="31" max="31" width="15.6328125" bestFit="1" customWidth="1"/>
    <col min="32" max="32" width="2.90625" customWidth="1"/>
    <col min="33" max="16384" width="8.7265625" hidden="1"/>
  </cols>
  <sheetData>
    <row r="1" spans="2:31" ht="18.5" x14ac:dyDescent="0.45">
      <c r="B1" s="8" t="s">
        <v>263</v>
      </c>
    </row>
    <row r="2" spans="2:31" ht="16" x14ac:dyDescent="0.4">
      <c r="B2" s="9" t="s">
        <v>264</v>
      </c>
    </row>
    <row r="3" spans="2:31" x14ac:dyDescent="0.35">
      <c r="B3" s="10" t="s">
        <v>262</v>
      </c>
      <c r="T3" s="6">
        <f>SUBTOTAL(109,BD211_Summary[FY 2027 GF])</f>
        <v>690031538</v>
      </c>
      <c r="U3" s="6">
        <f>SUBTOTAL(109,BD211_Summary[FY 2027 State Supported Debt])</f>
        <v>889976618</v>
      </c>
      <c r="V3" s="6">
        <f>SUBTOTAL(109,BD211_Summary[FY 2027 NGF])</f>
        <v>367185411</v>
      </c>
      <c r="W3" s="6">
        <f>SUBTOTAL(109,BD211_Summary[FY 2027 9c Debt])</f>
        <v>0</v>
      </c>
      <c r="X3" s="6">
        <f>SUBTOTAL(109,BD211_Summary[FY 2027 9d Debt])</f>
        <v>123596678</v>
      </c>
      <c r="Y3" s="6">
        <f>SUBTOTAL(109,BD211_Summary[FY 2027 9c and 9d Debt])</f>
        <v>123596678</v>
      </c>
      <c r="Z3" s="6">
        <f>SUBTOTAL(109,BD211_Summary[FY 2028 GF])</f>
        <v>200000000</v>
      </c>
      <c r="AA3" s="6">
        <f>SUBTOTAL(109,BD211_Summary[FY 2028 State Supported Debt])</f>
        <v>220000000</v>
      </c>
      <c r="AB3" s="6">
        <f>SUBTOTAL(109,BD211_Summary[FY 2028 NGF])</f>
        <v>171552500</v>
      </c>
      <c r="AC3" s="6">
        <f>SUBTOTAL(109,BD211_Summary[FY 2028 9c Debt])</f>
        <v>0</v>
      </c>
      <c r="AD3" s="6">
        <f>SUBTOTAL(109,BD211_Summary[FY 2028 9d Debt])</f>
        <v>0</v>
      </c>
      <c r="AE3" s="6">
        <f>SUBTOTAL(109,BD211_Summary[FY 2028 9c and 9d Debt])</f>
        <v>0</v>
      </c>
    </row>
    <row r="4" spans="2:31" ht="43.5" x14ac:dyDescent="0.35">
      <c r="B4" s="4" t="s">
        <v>0</v>
      </c>
      <c r="C4" s="4" t="s">
        <v>108</v>
      </c>
      <c r="D4" s="4" t="s">
        <v>1</v>
      </c>
      <c r="E4" s="4" t="s">
        <v>3</v>
      </c>
      <c r="F4" s="4" t="s">
        <v>4</v>
      </c>
      <c r="G4" s="4" t="s">
        <v>2</v>
      </c>
      <c r="H4" s="4" t="s">
        <v>5</v>
      </c>
      <c r="I4" s="4" t="s">
        <v>7</v>
      </c>
      <c r="J4" s="4" t="s">
        <v>6</v>
      </c>
      <c r="K4" s="4" t="s">
        <v>8</v>
      </c>
      <c r="L4" s="4" t="s">
        <v>9</v>
      </c>
      <c r="M4" s="4" t="s">
        <v>10</v>
      </c>
      <c r="N4" s="4" t="s">
        <v>11</v>
      </c>
      <c r="O4" s="4" t="s">
        <v>12</v>
      </c>
      <c r="P4" s="4" t="s">
        <v>109</v>
      </c>
      <c r="Q4" s="4" t="s">
        <v>59</v>
      </c>
      <c r="R4" s="4" t="s">
        <v>60</v>
      </c>
      <c r="S4" s="4" t="s">
        <v>110</v>
      </c>
      <c r="T4" s="4" t="s">
        <v>250</v>
      </c>
      <c r="U4" s="4" t="s">
        <v>252</v>
      </c>
      <c r="V4" s="4" t="s">
        <v>253</v>
      </c>
      <c r="W4" s="4" t="s">
        <v>254</v>
      </c>
      <c r="X4" s="4" t="s">
        <v>255</v>
      </c>
      <c r="Y4" s="4" t="s">
        <v>256</v>
      </c>
      <c r="Z4" s="4" t="s">
        <v>257</v>
      </c>
      <c r="AA4" s="4" t="s">
        <v>251</v>
      </c>
      <c r="AB4" s="4" t="s">
        <v>258</v>
      </c>
      <c r="AC4" s="4" t="s">
        <v>259</v>
      </c>
      <c r="AD4" s="4" t="s">
        <v>260</v>
      </c>
      <c r="AE4" s="4" t="s">
        <v>261</v>
      </c>
    </row>
    <row r="5" spans="2:31" ht="72.5" x14ac:dyDescent="0.35">
      <c r="B5" s="1" t="s">
        <v>14</v>
      </c>
      <c r="C5" s="2">
        <v>3</v>
      </c>
      <c r="D5" s="2">
        <v>7</v>
      </c>
      <c r="E5" s="2">
        <v>242</v>
      </c>
      <c r="F5" s="7" t="s">
        <v>135</v>
      </c>
      <c r="G5" s="1" t="s">
        <v>190</v>
      </c>
      <c r="H5" s="2" t="s">
        <v>134</v>
      </c>
      <c r="I5" s="2" t="s">
        <v>191</v>
      </c>
      <c r="J5" s="2" t="s">
        <v>13</v>
      </c>
      <c r="K5" s="3" t="s">
        <v>192</v>
      </c>
      <c r="L5" s="2">
        <v>10</v>
      </c>
      <c r="M5" s="3" t="s">
        <v>61</v>
      </c>
      <c r="N5" s="2">
        <v>10</v>
      </c>
      <c r="O5" s="1" t="s">
        <v>64</v>
      </c>
      <c r="P5" s="1" t="s">
        <v>136</v>
      </c>
      <c r="Q5" s="2" t="s">
        <v>193</v>
      </c>
      <c r="R5" s="7" t="s">
        <v>65</v>
      </c>
      <c r="S5" s="1" t="s">
        <v>194</v>
      </c>
      <c r="T5" s="5">
        <v>4457922</v>
      </c>
      <c r="U5" s="5">
        <v>0</v>
      </c>
      <c r="V5" s="5">
        <v>0</v>
      </c>
      <c r="W5" s="5">
        <v>0</v>
      </c>
      <c r="X5" s="5">
        <v>0</v>
      </c>
      <c r="Y5" s="5">
        <v>0</v>
      </c>
      <c r="Z5" s="5">
        <v>0</v>
      </c>
      <c r="AA5" s="5">
        <v>0</v>
      </c>
      <c r="AB5" s="5">
        <v>0</v>
      </c>
      <c r="AC5" s="5">
        <v>0</v>
      </c>
      <c r="AD5" s="5">
        <v>0</v>
      </c>
      <c r="AE5" s="5">
        <v>0</v>
      </c>
    </row>
    <row r="6" spans="2:31" ht="87" x14ac:dyDescent="0.35">
      <c r="B6" s="1" t="s">
        <v>14</v>
      </c>
      <c r="C6" s="2">
        <v>3</v>
      </c>
      <c r="D6" s="2">
        <v>7</v>
      </c>
      <c r="E6" s="2">
        <v>247</v>
      </c>
      <c r="F6" s="7" t="s">
        <v>16</v>
      </c>
      <c r="G6" s="1" t="s">
        <v>15</v>
      </c>
      <c r="H6" s="2" t="s">
        <v>17</v>
      </c>
      <c r="I6" s="2" t="s">
        <v>191</v>
      </c>
      <c r="J6" s="2" t="s">
        <v>13</v>
      </c>
      <c r="K6" s="3" t="s">
        <v>192</v>
      </c>
      <c r="L6" s="2">
        <v>10</v>
      </c>
      <c r="M6" s="3" t="s">
        <v>61</v>
      </c>
      <c r="N6" s="2">
        <v>10</v>
      </c>
      <c r="O6" s="1" t="s">
        <v>64</v>
      </c>
      <c r="P6" s="1" t="s">
        <v>137</v>
      </c>
      <c r="Q6" s="2" t="s">
        <v>195</v>
      </c>
      <c r="R6" s="7" t="s">
        <v>65</v>
      </c>
      <c r="S6" s="1" t="s">
        <v>196</v>
      </c>
      <c r="T6" s="5">
        <v>20250000</v>
      </c>
      <c r="U6" s="5">
        <v>0</v>
      </c>
      <c r="V6" s="5">
        <v>0</v>
      </c>
      <c r="W6" s="5">
        <v>0</v>
      </c>
      <c r="X6" s="5">
        <v>0</v>
      </c>
      <c r="Y6" s="5">
        <v>0</v>
      </c>
      <c r="Z6" s="5">
        <v>0</v>
      </c>
      <c r="AA6" s="5">
        <v>0</v>
      </c>
      <c r="AB6" s="5">
        <v>0</v>
      </c>
      <c r="AC6" s="5">
        <v>0</v>
      </c>
      <c r="AD6" s="5">
        <v>0</v>
      </c>
      <c r="AE6" s="5">
        <v>0</v>
      </c>
    </row>
    <row r="7" spans="2:31" ht="87" x14ac:dyDescent="0.35">
      <c r="B7" s="1" t="s">
        <v>14</v>
      </c>
      <c r="C7" s="2">
        <v>3</v>
      </c>
      <c r="D7" s="2">
        <v>7</v>
      </c>
      <c r="E7" s="2">
        <v>216</v>
      </c>
      <c r="F7" s="7" t="s">
        <v>19</v>
      </c>
      <c r="G7" s="1" t="s">
        <v>18</v>
      </c>
      <c r="H7" s="2" t="s">
        <v>20</v>
      </c>
      <c r="I7" s="2" t="s">
        <v>191</v>
      </c>
      <c r="J7" s="2" t="s">
        <v>13</v>
      </c>
      <c r="K7" s="3" t="s">
        <v>192</v>
      </c>
      <c r="L7" s="2">
        <v>10</v>
      </c>
      <c r="M7" s="3" t="s">
        <v>61</v>
      </c>
      <c r="N7" s="2">
        <v>10</v>
      </c>
      <c r="O7" s="1" t="s">
        <v>197</v>
      </c>
      <c r="P7" s="1" t="s">
        <v>113</v>
      </c>
      <c r="Q7" s="2" t="s">
        <v>63</v>
      </c>
      <c r="R7" s="7" t="s">
        <v>62</v>
      </c>
      <c r="S7" s="1" t="s">
        <v>114</v>
      </c>
      <c r="T7" s="5">
        <v>0</v>
      </c>
      <c r="U7" s="5">
        <v>0</v>
      </c>
      <c r="V7" s="5">
        <v>3000000</v>
      </c>
      <c r="W7" s="5">
        <v>0</v>
      </c>
      <c r="X7" s="5">
        <v>0</v>
      </c>
      <c r="Y7" s="5">
        <v>0</v>
      </c>
      <c r="Z7" s="5">
        <v>0</v>
      </c>
      <c r="AA7" s="5">
        <v>0</v>
      </c>
      <c r="AB7" s="5">
        <v>0</v>
      </c>
      <c r="AC7" s="5">
        <v>0</v>
      </c>
      <c r="AD7" s="5">
        <v>0</v>
      </c>
      <c r="AE7" s="5">
        <v>0</v>
      </c>
    </row>
    <row r="8" spans="2:31" ht="87" x14ac:dyDescent="0.35">
      <c r="B8" s="1" t="s">
        <v>14</v>
      </c>
      <c r="C8" s="2">
        <v>3</v>
      </c>
      <c r="D8" s="2">
        <v>7</v>
      </c>
      <c r="E8" s="2">
        <v>216</v>
      </c>
      <c r="F8" s="7" t="s">
        <v>19</v>
      </c>
      <c r="G8" s="1" t="s">
        <v>18</v>
      </c>
      <c r="H8" s="2" t="s">
        <v>20</v>
      </c>
      <c r="I8" s="2" t="s">
        <v>191</v>
      </c>
      <c r="J8" s="2" t="s">
        <v>13</v>
      </c>
      <c r="K8" s="3" t="s">
        <v>192</v>
      </c>
      <c r="L8" s="2">
        <v>10</v>
      </c>
      <c r="M8" s="3" t="s">
        <v>61</v>
      </c>
      <c r="N8" s="2">
        <v>10</v>
      </c>
      <c r="O8" s="1" t="s">
        <v>140</v>
      </c>
      <c r="P8" s="1" t="s">
        <v>141</v>
      </c>
      <c r="Q8" s="2" t="s">
        <v>198</v>
      </c>
      <c r="R8" s="7" t="s">
        <v>140</v>
      </c>
      <c r="S8" s="1" t="s">
        <v>199</v>
      </c>
      <c r="T8" s="5">
        <v>0</v>
      </c>
      <c r="U8" s="5">
        <v>0</v>
      </c>
      <c r="V8" s="5">
        <v>14170000</v>
      </c>
      <c r="W8" s="5">
        <v>0</v>
      </c>
      <c r="X8" s="5">
        <v>0</v>
      </c>
      <c r="Y8" s="5">
        <v>0</v>
      </c>
      <c r="Z8" s="5">
        <v>0</v>
      </c>
      <c r="AA8" s="5">
        <v>0</v>
      </c>
      <c r="AB8" s="5">
        <v>0</v>
      </c>
      <c r="AC8" s="5">
        <v>0</v>
      </c>
      <c r="AD8" s="5">
        <v>0</v>
      </c>
      <c r="AE8" s="5">
        <v>0</v>
      </c>
    </row>
    <row r="9" spans="2:31" ht="116" x14ac:dyDescent="0.35">
      <c r="B9" s="1" t="s">
        <v>14</v>
      </c>
      <c r="C9" s="2">
        <v>3</v>
      </c>
      <c r="D9" s="2">
        <v>7</v>
      </c>
      <c r="E9" s="2">
        <v>216</v>
      </c>
      <c r="F9" s="7" t="s">
        <v>19</v>
      </c>
      <c r="G9" s="1" t="s">
        <v>18</v>
      </c>
      <c r="H9" s="2" t="s">
        <v>20</v>
      </c>
      <c r="I9" s="2" t="s">
        <v>191</v>
      </c>
      <c r="J9" s="2" t="s">
        <v>13</v>
      </c>
      <c r="K9" s="3" t="s">
        <v>192</v>
      </c>
      <c r="L9" s="2">
        <v>10</v>
      </c>
      <c r="M9" s="3" t="s">
        <v>61</v>
      </c>
      <c r="N9" s="2">
        <v>10</v>
      </c>
      <c r="O9" s="1" t="s">
        <v>138</v>
      </c>
      <c r="P9" s="1" t="s">
        <v>139</v>
      </c>
      <c r="Q9" s="2" t="s">
        <v>200</v>
      </c>
      <c r="R9" s="7" t="s">
        <v>138</v>
      </c>
      <c r="S9" s="1" t="s">
        <v>201</v>
      </c>
      <c r="T9" s="5">
        <v>0</v>
      </c>
      <c r="U9" s="5">
        <v>0</v>
      </c>
      <c r="V9" s="5">
        <v>18260000</v>
      </c>
      <c r="W9" s="5">
        <v>0</v>
      </c>
      <c r="X9" s="5">
        <v>20000000</v>
      </c>
      <c r="Y9" s="5">
        <v>20000000</v>
      </c>
      <c r="Z9" s="5">
        <v>0</v>
      </c>
      <c r="AA9" s="5">
        <v>0</v>
      </c>
      <c r="AB9" s="5">
        <v>0</v>
      </c>
      <c r="AC9" s="5">
        <v>0</v>
      </c>
      <c r="AD9" s="5">
        <v>0</v>
      </c>
      <c r="AE9" s="5">
        <v>0</v>
      </c>
    </row>
    <row r="10" spans="2:31" ht="101.5" x14ac:dyDescent="0.35">
      <c r="B10" s="1" t="s">
        <v>14</v>
      </c>
      <c r="C10" s="2">
        <v>3</v>
      </c>
      <c r="D10" s="2">
        <v>7</v>
      </c>
      <c r="E10" s="2">
        <v>216</v>
      </c>
      <c r="F10" s="7" t="s">
        <v>19</v>
      </c>
      <c r="G10" s="1" t="s">
        <v>18</v>
      </c>
      <c r="H10" s="2" t="s">
        <v>20</v>
      </c>
      <c r="I10" s="2" t="s">
        <v>191</v>
      </c>
      <c r="J10" s="2" t="s">
        <v>13</v>
      </c>
      <c r="K10" s="3" t="s">
        <v>192</v>
      </c>
      <c r="L10" s="2">
        <v>10</v>
      </c>
      <c r="M10" s="3" t="s">
        <v>61</v>
      </c>
      <c r="N10" s="2">
        <v>10</v>
      </c>
      <c r="O10" s="1" t="s">
        <v>142</v>
      </c>
      <c r="P10" s="1" t="s">
        <v>143</v>
      </c>
      <c r="Q10" s="2" t="s">
        <v>202</v>
      </c>
      <c r="R10" s="7" t="s">
        <v>142</v>
      </c>
      <c r="S10" s="1" t="s">
        <v>203</v>
      </c>
      <c r="T10" s="5">
        <v>0</v>
      </c>
      <c r="U10" s="5">
        <v>0</v>
      </c>
      <c r="V10" s="5">
        <v>0</v>
      </c>
      <c r="W10" s="5">
        <v>0</v>
      </c>
      <c r="X10" s="5">
        <v>28840000</v>
      </c>
      <c r="Y10" s="5">
        <v>28840000</v>
      </c>
      <c r="Z10" s="5">
        <v>0</v>
      </c>
      <c r="AA10" s="5">
        <v>0</v>
      </c>
      <c r="AB10" s="5">
        <v>0</v>
      </c>
      <c r="AC10" s="5">
        <v>0</v>
      </c>
      <c r="AD10" s="5">
        <v>0</v>
      </c>
      <c r="AE10" s="5">
        <v>0</v>
      </c>
    </row>
    <row r="11" spans="2:31" ht="87" x14ac:dyDescent="0.35">
      <c r="B11" s="1" t="s">
        <v>14</v>
      </c>
      <c r="C11" s="2">
        <v>3</v>
      </c>
      <c r="D11" s="2">
        <v>7</v>
      </c>
      <c r="E11" s="2">
        <v>215</v>
      </c>
      <c r="F11" s="7" t="s">
        <v>22</v>
      </c>
      <c r="G11" s="1" t="s">
        <v>21</v>
      </c>
      <c r="H11" s="2" t="s">
        <v>23</v>
      </c>
      <c r="I11" s="2" t="s">
        <v>191</v>
      </c>
      <c r="J11" s="2" t="s">
        <v>13</v>
      </c>
      <c r="K11" s="3" t="s">
        <v>192</v>
      </c>
      <c r="L11" s="2">
        <v>10</v>
      </c>
      <c r="M11" s="3" t="s">
        <v>61</v>
      </c>
      <c r="N11" s="2">
        <v>10</v>
      </c>
      <c r="O11" s="1" t="s">
        <v>64</v>
      </c>
      <c r="P11" s="1" t="s">
        <v>112</v>
      </c>
      <c r="Q11" s="2" t="s">
        <v>204</v>
      </c>
      <c r="R11" s="7" t="s">
        <v>65</v>
      </c>
      <c r="S11" s="1" t="s">
        <v>205</v>
      </c>
      <c r="T11" s="5">
        <v>7385714</v>
      </c>
      <c r="U11" s="5">
        <v>0</v>
      </c>
      <c r="V11" s="5">
        <v>0</v>
      </c>
      <c r="W11" s="5">
        <v>0</v>
      </c>
      <c r="X11" s="5">
        <v>0</v>
      </c>
      <c r="Y11" s="5">
        <v>0</v>
      </c>
      <c r="Z11" s="5">
        <v>0</v>
      </c>
      <c r="AA11" s="5">
        <v>0</v>
      </c>
      <c r="AB11" s="5">
        <v>0</v>
      </c>
      <c r="AC11" s="5">
        <v>0</v>
      </c>
      <c r="AD11" s="5">
        <v>0</v>
      </c>
      <c r="AE11" s="5">
        <v>0</v>
      </c>
    </row>
    <row r="12" spans="2:31" ht="116" x14ac:dyDescent="0.35">
      <c r="B12" s="1" t="s">
        <v>14</v>
      </c>
      <c r="C12" s="2">
        <v>3</v>
      </c>
      <c r="D12" s="2">
        <v>7</v>
      </c>
      <c r="E12" s="2">
        <v>260</v>
      </c>
      <c r="F12" s="7" t="s">
        <v>25</v>
      </c>
      <c r="G12" s="1" t="s">
        <v>24</v>
      </c>
      <c r="H12" s="2" t="s">
        <v>26</v>
      </c>
      <c r="I12" s="2" t="s">
        <v>191</v>
      </c>
      <c r="J12" s="2" t="s">
        <v>13</v>
      </c>
      <c r="K12" s="3" t="s">
        <v>192</v>
      </c>
      <c r="L12" s="2">
        <v>10</v>
      </c>
      <c r="M12" s="3" t="s">
        <v>61</v>
      </c>
      <c r="N12" s="2">
        <v>10</v>
      </c>
      <c r="O12" s="1" t="s">
        <v>206</v>
      </c>
      <c r="P12" s="1" t="s">
        <v>145</v>
      </c>
      <c r="Q12" s="2" t="s">
        <v>207</v>
      </c>
      <c r="R12" s="7" t="s">
        <v>208</v>
      </c>
      <c r="S12" s="1" t="s">
        <v>209</v>
      </c>
      <c r="T12" s="5">
        <v>0</v>
      </c>
      <c r="U12" s="5">
        <v>0</v>
      </c>
      <c r="V12" s="5">
        <v>12500000</v>
      </c>
      <c r="W12" s="5">
        <v>0</v>
      </c>
      <c r="X12" s="5">
        <v>0</v>
      </c>
      <c r="Y12" s="5">
        <v>0</v>
      </c>
      <c r="Z12" s="5">
        <v>0</v>
      </c>
      <c r="AA12" s="5">
        <v>0</v>
      </c>
      <c r="AB12" s="5">
        <v>0</v>
      </c>
      <c r="AC12" s="5">
        <v>0</v>
      </c>
      <c r="AD12" s="5">
        <v>0</v>
      </c>
      <c r="AE12" s="5">
        <v>0</v>
      </c>
    </row>
    <row r="13" spans="2:31" ht="145" x14ac:dyDescent="0.35">
      <c r="B13" s="1" t="s">
        <v>14</v>
      </c>
      <c r="C13" s="2">
        <v>3</v>
      </c>
      <c r="D13" s="2">
        <v>7</v>
      </c>
      <c r="E13" s="2">
        <v>260</v>
      </c>
      <c r="F13" s="7" t="s">
        <v>25</v>
      </c>
      <c r="G13" s="1" t="s">
        <v>24</v>
      </c>
      <c r="H13" s="2" t="s">
        <v>26</v>
      </c>
      <c r="I13" s="2" t="s">
        <v>191</v>
      </c>
      <c r="J13" s="2" t="s">
        <v>13</v>
      </c>
      <c r="K13" s="3" t="s">
        <v>192</v>
      </c>
      <c r="L13" s="2">
        <v>10</v>
      </c>
      <c r="M13" s="3" t="s">
        <v>61</v>
      </c>
      <c r="N13" s="2">
        <v>10</v>
      </c>
      <c r="O13" s="1" t="s">
        <v>210</v>
      </c>
      <c r="P13" s="1" t="s">
        <v>144</v>
      </c>
      <c r="Q13" s="2" t="s">
        <v>211</v>
      </c>
      <c r="R13" s="7" t="s">
        <v>212</v>
      </c>
      <c r="S13" s="1" t="s">
        <v>213</v>
      </c>
      <c r="T13" s="5">
        <v>0</v>
      </c>
      <c r="U13" s="5">
        <v>0</v>
      </c>
      <c r="V13" s="5">
        <v>7480000</v>
      </c>
      <c r="W13" s="5">
        <v>0</v>
      </c>
      <c r="X13" s="5">
        <v>0</v>
      </c>
      <c r="Y13" s="5">
        <v>0</v>
      </c>
      <c r="Z13" s="5">
        <v>0</v>
      </c>
      <c r="AA13" s="5">
        <v>0</v>
      </c>
      <c r="AB13" s="5">
        <v>0</v>
      </c>
      <c r="AC13" s="5">
        <v>0</v>
      </c>
      <c r="AD13" s="5">
        <v>0</v>
      </c>
      <c r="AE13" s="5">
        <v>0</v>
      </c>
    </row>
    <row r="14" spans="2:31" ht="159.5" x14ac:dyDescent="0.35">
      <c r="B14" s="1" t="s">
        <v>14</v>
      </c>
      <c r="C14" s="2">
        <v>3</v>
      </c>
      <c r="D14" s="2">
        <v>7</v>
      </c>
      <c r="E14" s="2">
        <v>260</v>
      </c>
      <c r="F14" s="7" t="s">
        <v>25</v>
      </c>
      <c r="G14" s="1" t="s">
        <v>24</v>
      </c>
      <c r="H14" s="2" t="s">
        <v>26</v>
      </c>
      <c r="I14" s="2" t="s">
        <v>191</v>
      </c>
      <c r="J14" s="2" t="s">
        <v>13</v>
      </c>
      <c r="K14" s="3" t="s">
        <v>192</v>
      </c>
      <c r="L14" s="2">
        <v>10</v>
      </c>
      <c r="M14" s="3" t="s">
        <v>61</v>
      </c>
      <c r="N14" s="2">
        <v>10</v>
      </c>
      <c r="O14" s="1" t="s">
        <v>214</v>
      </c>
      <c r="P14" s="1" t="s">
        <v>146</v>
      </c>
      <c r="Q14" s="2" t="s">
        <v>215</v>
      </c>
      <c r="R14" s="7" t="s">
        <v>216</v>
      </c>
      <c r="S14" s="1" t="s">
        <v>217</v>
      </c>
      <c r="T14" s="5">
        <v>0</v>
      </c>
      <c r="U14" s="5">
        <v>0</v>
      </c>
      <c r="V14" s="5">
        <v>20400000</v>
      </c>
      <c r="W14" s="5">
        <v>0</v>
      </c>
      <c r="X14" s="5">
        <v>0</v>
      </c>
      <c r="Y14" s="5">
        <v>0</v>
      </c>
      <c r="Z14" s="5">
        <v>0</v>
      </c>
      <c r="AA14" s="5">
        <v>0</v>
      </c>
      <c r="AB14" s="5">
        <v>0</v>
      </c>
      <c r="AC14" s="5">
        <v>0</v>
      </c>
      <c r="AD14" s="5">
        <v>0</v>
      </c>
      <c r="AE14" s="5">
        <v>0</v>
      </c>
    </row>
    <row r="15" spans="2:31" ht="101.5" x14ac:dyDescent="0.35">
      <c r="B15" s="1" t="s">
        <v>14</v>
      </c>
      <c r="C15" s="2">
        <v>3</v>
      </c>
      <c r="D15" s="2">
        <v>7</v>
      </c>
      <c r="E15" s="2">
        <v>260</v>
      </c>
      <c r="F15" s="7" t="s">
        <v>25</v>
      </c>
      <c r="G15" s="1" t="s">
        <v>24</v>
      </c>
      <c r="H15" s="2" t="s">
        <v>26</v>
      </c>
      <c r="I15" s="2" t="s">
        <v>191</v>
      </c>
      <c r="J15" s="2" t="s">
        <v>13</v>
      </c>
      <c r="K15" s="3" t="s">
        <v>192</v>
      </c>
      <c r="L15" s="2">
        <v>10</v>
      </c>
      <c r="M15" s="3" t="s">
        <v>61</v>
      </c>
      <c r="N15" s="2">
        <v>10</v>
      </c>
      <c r="O15" s="1" t="s">
        <v>218</v>
      </c>
      <c r="P15" s="1" t="s">
        <v>147</v>
      </c>
      <c r="Q15" s="2" t="s">
        <v>219</v>
      </c>
      <c r="R15" s="7" t="s">
        <v>220</v>
      </c>
      <c r="S15" s="1" t="s">
        <v>221</v>
      </c>
      <c r="T15" s="5">
        <v>0</v>
      </c>
      <c r="U15" s="5">
        <v>0</v>
      </c>
      <c r="V15" s="5">
        <v>6200000</v>
      </c>
      <c r="W15" s="5">
        <v>0</v>
      </c>
      <c r="X15" s="5">
        <v>0</v>
      </c>
      <c r="Y15" s="5">
        <v>0</v>
      </c>
      <c r="Z15" s="5">
        <v>0</v>
      </c>
      <c r="AA15" s="5">
        <v>0</v>
      </c>
      <c r="AB15" s="5">
        <v>0</v>
      </c>
      <c r="AC15" s="5">
        <v>0</v>
      </c>
      <c r="AD15" s="5">
        <v>0</v>
      </c>
      <c r="AE15" s="5">
        <v>0</v>
      </c>
    </row>
    <row r="16" spans="2:31" ht="87" x14ac:dyDescent="0.35">
      <c r="B16" s="1" t="s">
        <v>14</v>
      </c>
      <c r="C16" s="2">
        <v>3</v>
      </c>
      <c r="D16" s="2">
        <v>7</v>
      </c>
      <c r="E16" s="2">
        <v>208</v>
      </c>
      <c r="F16" s="7" t="s">
        <v>28</v>
      </c>
      <c r="G16" s="1" t="s">
        <v>27</v>
      </c>
      <c r="H16" s="2" t="s">
        <v>29</v>
      </c>
      <c r="I16" s="2" t="s">
        <v>191</v>
      </c>
      <c r="J16" s="2" t="s">
        <v>13</v>
      </c>
      <c r="K16" s="3" t="s">
        <v>192</v>
      </c>
      <c r="L16" s="2">
        <v>10</v>
      </c>
      <c r="M16" s="3" t="s">
        <v>61</v>
      </c>
      <c r="N16" s="2">
        <v>10</v>
      </c>
      <c r="O16" s="1" t="s">
        <v>222</v>
      </c>
      <c r="P16" s="1" t="s">
        <v>148</v>
      </c>
      <c r="Q16" s="2" t="s">
        <v>223</v>
      </c>
      <c r="R16" s="7" t="s">
        <v>222</v>
      </c>
      <c r="S16" s="1" t="s">
        <v>224</v>
      </c>
      <c r="T16" s="5">
        <v>0</v>
      </c>
      <c r="U16" s="5">
        <v>0</v>
      </c>
      <c r="V16" s="5">
        <v>56500000</v>
      </c>
      <c r="W16" s="5">
        <v>0</v>
      </c>
      <c r="X16" s="5">
        <v>37500000</v>
      </c>
      <c r="Y16" s="5">
        <v>37500000</v>
      </c>
      <c r="Z16" s="5">
        <v>0</v>
      </c>
      <c r="AA16" s="5">
        <v>0</v>
      </c>
      <c r="AB16" s="5">
        <v>0</v>
      </c>
      <c r="AC16" s="5">
        <v>0</v>
      </c>
      <c r="AD16" s="5">
        <v>0</v>
      </c>
      <c r="AE16" s="5">
        <v>0</v>
      </c>
    </row>
    <row r="17" spans="2:31" ht="130.5" x14ac:dyDescent="0.35">
      <c r="B17" s="1" t="s">
        <v>30</v>
      </c>
      <c r="C17" s="2">
        <v>5</v>
      </c>
      <c r="D17" s="2">
        <v>9</v>
      </c>
      <c r="E17" s="2">
        <v>720</v>
      </c>
      <c r="F17" s="7" t="s">
        <v>32</v>
      </c>
      <c r="G17" s="1" t="s">
        <v>31</v>
      </c>
      <c r="H17" s="2" t="s">
        <v>33</v>
      </c>
      <c r="I17" s="2" t="s">
        <v>191</v>
      </c>
      <c r="J17" s="2" t="s">
        <v>13</v>
      </c>
      <c r="K17" s="3" t="s">
        <v>192</v>
      </c>
      <c r="L17" s="2">
        <v>10</v>
      </c>
      <c r="M17" s="3" t="s">
        <v>61</v>
      </c>
      <c r="N17" s="2">
        <v>10</v>
      </c>
      <c r="O17" s="1" t="s">
        <v>150</v>
      </c>
      <c r="P17" s="1" t="s">
        <v>151</v>
      </c>
      <c r="Q17" s="2"/>
      <c r="R17" s="7"/>
      <c r="S17" s="1" t="s">
        <v>111</v>
      </c>
      <c r="T17" s="5">
        <v>0</v>
      </c>
      <c r="U17" s="5">
        <v>0</v>
      </c>
      <c r="V17" s="5">
        <v>0</v>
      </c>
      <c r="W17" s="5">
        <v>0</v>
      </c>
      <c r="X17" s="5">
        <v>0</v>
      </c>
      <c r="Y17" s="5">
        <v>0</v>
      </c>
      <c r="Z17" s="5">
        <v>0</v>
      </c>
      <c r="AA17" s="5">
        <v>0</v>
      </c>
      <c r="AB17" s="5">
        <v>0</v>
      </c>
      <c r="AC17" s="5">
        <v>0</v>
      </c>
      <c r="AD17" s="5">
        <v>0</v>
      </c>
      <c r="AE17" s="5">
        <v>0</v>
      </c>
    </row>
    <row r="18" spans="2:31" ht="72.5" x14ac:dyDescent="0.35">
      <c r="B18" s="1" t="s">
        <v>30</v>
      </c>
      <c r="C18" s="2">
        <v>5</v>
      </c>
      <c r="D18" s="2">
        <v>9</v>
      </c>
      <c r="E18" s="2">
        <v>720</v>
      </c>
      <c r="F18" s="7" t="s">
        <v>32</v>
      </c>
      <c r="G18" s="1" t="s">
        <v>31</v>
      </c>
      <c r="H18" s="2" t="s">
        <v>33</v>
      </c>
      <c r="I18" s="2" t="s">
        <v>191</v>
      </c>
      <c r="J18" s="2" t="s">
        <v>13</v>
      </c>
      <c r="K18" s="3" t="s">
        <v>192</v>
      </c>
      <c r="L18" s="2">
        <v>10</v>
      </c>
      <c r="M18" s="3" t="s">
        <v>61</v>
      </c>
      <c r="N18" s="2">
        <v>10</v>
      </c>
      <c r="O18" s="1" t="s">
        <v>66</v>
      </c>
      <c r="P18" s="1" t="s">
        <v>149</v>
      </c>
      <c r="Q18" s="2" t="s">
        <v>67</v>
      </c>
      <c r="R18" s="7" t="s">
        <v>66</v>
      </c>
      <c r="S18" s="1" t="s">
        <v>115</v>
      </c>
      <c r="T18" s="5">
        <v>33015494</v>
      </c>
      <c r="U18" s="5">
        <v>0</v>
      </c>
      <c r="V18" s="5">
        <v>0</v>
      </c>
      <c r="W18" s="5">
        <v>0</v>
      </c>
      <c r="X18" s="5">
        <v>0</v>
      </c>
      <c r="Y18" s="5">
        <v>0</v>
      </c>
      <c r="Z18" s="5">
        <v>0</v>
      </c>
      <c r="AA18" s="5">
        <v>0</v>
      </c>
      <c r="AB18" s="5">
        <v>0</v>
      </c>
      <c r="AC18" s="5">
        <v>0</v>
      </c>
      <c r="AD18" s="5">
        <v>0</v>
      </c>
      <c r="AE18" s="5">
        <v>0</v>
      </c>
    </row>
    <row r="19" spans="2:31" ht="116" x14ac:dyDescent="0.35">
      <c r="B19" s="1" t="s">
        <v>34</v>
      </c>
      <c r="C19" s="2">
        <v>15</v>
      </c>
      <c r="D19" s="2">
        <v>11</v>
      </c>
      <c r="E19" s="2">
        <v>199</v>
      </c>
      <c r="F19" s="7" t="s">
        <v>36</v>
      </c>
      <c r="G19" s="1" t="s">
        <v>35</v>
      </c>
      <c r="H19" s="2" t="s">
        <v>37</v>
      </c>
      <c r="I19" s="2" t="s">
        <v>191</v>
      </c>
      <c r="J19" s="2" t="s">
        <v>13</v>
      </c>
      <c r="K19" s="3" t="s">
        <v>192</v>
      </c>
      <c r="L19" s="2">
        <v>10</v>
      </c>
      <c r="M19" s="3" t="s">
        <v>61</v>
      </c>
      <c r="N19" s="2">
        <v>10</v>
      </c>
      <c r="O19" s="1" t="s">
        <v>225</v>
      </c>
      <c r="P19" s="1" t="s">
        <v>152</v>
      </c>
      <c r="Q19" s="2"/>
      <c r="R19" s="7"/>
      <c r="S19" s="1" t="s">
        <v>111</v>
      </c>
      <c r="T19" s="5">
        <v>0</v>
      </c>
      <c r="U19" s="5">
        <v>0</v>
      </c>
      <c r="V19" s="5">
        <v>0</v>
      </c>
      <c r="W19" s="5">
        <v>0</v>
      </c>
      <c r="X19" s="5">
        <v>0</v>
      </c>
      <c r="Y19" s="5">
        <v>0</v>
      </c>
      <c r="Z19" s="5">
        <v>0</v>
      </c>
      <c r="AA19" s="5">
        <v>0</v>
      </c>
      <c r="AB19" s="5">
        <v>0</v>
      </c>
      <c r="AC19" s="5">
        <v>0</v>
      </c>
      <c r="AD19" s="5">
        <v>0</v>
      </c>
      <c r="AE19" s="5">
        <v>0</v>
      </c>
    </row>
    <row r="20" spans="2:31" ht="58" x14ac:dyDescent="0.35">
      <c r="B20" s="1" t="s">
        <v>34</v>
      </c>
      <c r="C20" s="2">
        <v>15</v>
      </c>
      <c r="D20" s="2">
        <v>11</v>
      </c>
      <c r="E20" s="2">
        <v>199</v>
      </c>
      <c r="F20" s="7" t="s">
        <v>36</v>
      </c>
      <c r="G20" s="1" t="s">
        <v>35</v>
      </c>
      <c r="H20" s="2" t="s">
        <v>37</v>
      </c>
      <c r="I20" s="2" t="s">
        <v>191</v>
      </c>
      <c r="J20" s="2" t="s">
        <v>13</v>
      </c>
      <c r="K20" s="3" t="s">
        <v>192</v>
      </c>
      <c r="L20" s="2">
        <v>10</v>
      </c>
      <c r="M20" s="3" t="s">
        <v>61</v>
      </c>
      <c r="N20" s="2">
        <v>10</v>
      </c>
      <c r="O20" s="1" t="s">
        <v>153</v>
      </c>
      <c r="P20" s="1" t="s">
        <v>154</v>
      </c>
      <c r="Q20" s="2" t="s">
        <v>68</v>
      </c>
      <c r="R20" s="7" t="s">
        <v>69</v>
      </c>
      <c r="S20" s="1" t="s">
        <v>116</v>
      </c>
      <c r="T20" s="5">
        <v>0</v>
      </c>
      <c r="U20" s="5">
        <v>0</v>
      </c>
      <c r="V20" s="5">
        <v>10200000</v>
      </c>
      <c r="W20" s="5">
        <v>0</v>
      </c>
      <c r="X20" s="5">
        <v>0</v>
      </c>
      <c r="Y20" s="5">
        <v>0</v>
      </c>
      <c r="Z20" s="5">
        <v>0</v>
      </c>
      <c r="AA20" s="5">
        <v>0</v>
      </c>
      <c r="AB20" s="5">
        <v>0</v>
      </c>
      <c r="AC20" s="5">
        <v>0</v>
      </c>
      <c r="AD20" s="5">
        <v>0</v>
      </c>
      <c r="AE20" s="5">
        <v>0</v>
      </c>
    </row>
    <row r="21" spans="2:31" ht="58" x14ac:dyDescent="0.35">
      <c r="B21" s="1" t="s">
        <v>34</v>
      </c>
      <c r="C21" s="2">
        <v>15</v>
      </c>
      <c r="D21" s="2">
        <v>11</v>
      </c>
      <c r="E21" s="2">
        <v>403</v>
      </c>
      <c r="F21" s="7" t="s">
        <v>39</v>
      </c>
      <c r="G21" s="1" t="s">
        <v>38</v>
      </c>
      <c r="H21" s="2" t="s">
        <v>40</v>
      </c>
      <c r="I21" s="2" t="s">
        <v>191</v>
      </c>
      <c r="J21" s="2" t="s">
        <v>13</v>
      </c>
      <c r="K21" s="3" t="s">
        <v>192</v>
      </c>
      <c r="L21" s="2">
        <v>10</v>
      </c>
      <c r="M21" s="3" t="s">
        <v>61</v>
      </c>
      <c r="N21" s="2">
        <v>10</v>
      </c>
      <c r="O21" s="1" t="s">
        <v>226</v>
      </c>
      <c r="P21" s="1" t="s">
        <v>157</v>
      </c>
      <c r="Q21" s="2" t="s">
        <v>227</v>
      </c>
      <c r="R21" s="7" t="s">
        <v>74</v>
      </c>
      <c r="S21" s="1" t="s">
        <v>228</v>
      </c>
      <c r="T21" s="5">
        <v>0</v>
      </c>
      <c r="U21" s="5">
        <v>0</v>
      </c>
      <c r="V21" s="5">
        <v>1250000</v>
      </c>
      <c r="W21" s="5">
        <v>0</v>
      </c>
      <c r="X21" s="5">
        <v>0</v>
      </c>
      <c r="Y21" s="5">
        <v>0</v>
      </c>
      <c r="Z21" s="5">
        <v>0</v>
      </c>
      <c r="AA21" s="5">
        <v>0</v>
      </c>
      <c r="AB21" s="5">
        <v>0</v>
      </c>
      <c r="AC21" s="5">
        <v>0</v>
      </c>
      <c r="AD21" s="5">
        <v>0</v>
      </c>
      <c r="AE21" s="5">
        <v>0</v>
      </c>
    </row>
    <row r="22" spans="2:31" ht="87" x14ac:dyDescent="0.35">
      <c r="B22" s="1" t="s">
        <v>34</v>
      </c>
      <c r="C22" s="2">
        <v>15</v>
      </c>
      <c r="D22" s="2">
        <v>11</v>
      </c>
      <c r="E22" s="2">
        <v>403</v>
      </c>
      <c r="F22" s="7" t="s">
        <v>39</v>
      </c>
      <c r="G22" s="1" t="s">
        <v>38</v>
      </c>
      <c r="H22" s="2" t="s">
        <v>40</v>
      </c>
      <c r="I22" s="2" t="s">
        <v>191</v>
      </c>
      <c r="J22" s="2" t="s">
        <v>13</v>
      </c>
      <c r="K22" s="3" t="s">
        <v>192</v>
      </c>
      <c r="L22" s="2">
        <v>10</v>
      </c>
      <c r="M22" s="3" t="s">
        <v>61</v>
      </c>
      <c r="N22" s="2">
        <v>10</v>
      </c>
      <c r="O22" s="1" t="s">
        <v>155</v>
      </c>
      <c r="P22" s="1" t="s">
        <v>156</v>
      </c>
      <c r="Q22" s="2" t="s">
        <v>71</v>
      </c>
      <c r="R22" s="7" t="s">
        <v>70</v>
      </c>
      <c r="S22" s="1" t="s">
        <v>117</v>
      </c>
      <c r="T22" s="5">
        <v>0</v>
      </c>
      <c r="U22" s="5">
        <v>0</v>
      </c>
      <c r="V22" s="5">
        <v>5000000</v>
      </c>
      <c r="W22" s="5">
        <v>0</v>
      </c>
      <c r="X22" s="5">
        <v>0</v>
      </c>
      <c r="Y22" s="5">
        <v>0</v>
      </c>
      <c r="Z22" s="5">
        <v>0</v>
      </c>
      <c r="AA22" s="5">
        <v>0</v>
      </c>
      <c r="AB22" s="5">
        <v>5000000</v>
      </c>
      <c r="AC22" s="5">
        <v>0</v>
      </c>
      <c r="AD22" s="5">
        <v>0</v>
      </c>
      <c r="AE22" s="5">
        <v>0</v>
      </c>
    </row>
    <row r="23" spans="2:31" ht="116" x14ac:dyDescent="0.35">
      <c r="B23" s="1" t="s">
        <v>34</v>
      </c>
      <c r="C23" s="2">
        <v>15</v>
      </c>
      <c r="D23" s="2">
        <v>11</v>
      </c>
      <c r="E23" s="2">
        <v>403</v>
      </c>
      <c r="F23" s="7" t="s">
        <v>39</v>
      </c>
      <c r="G23" s="1" t="s">
        <v>38</v>
      </c>
      <c r="H23" s="2" t="s">
        <v>40</v>
      </c>
      <c r="I23" s="2" t="s">
        <v>191</v>
      </c>
      <c r="J23" s="2" t="s">
        <v>13</v>
      </c>
      <c r="K23" s="3" t="s">
        <v>192</v>
      </c>
      <c r="L23" s="2">
        <v>10</v>
      </c>
      <c r="M23" s="3" t="s">
        <v>61</v>
      </c>
      <c r="N23" s="2">
        <v>10</v>
      </c>
      <c r="O23" s="1" t="s">
        <v>158</v>
      </c>
      <c r="P23" s="1" t="s">
        <v>159</v>
      </c>
      <c r="Q23" s="2" t="s">
        <v>72</v>
      </c>
      <c r="R23" s="7" t="s">
        <v>73</v>
      </c>
      <c r="S23" s="1" t="s">
        <v>118</v>
      </c>
      <c r="T23" s="5">
        <v>6385000</v>
      </c>
      <c r="U23" s="5">
        <v>0</v>
      </c>
      <c r="V23" s="5">
        <v>0</v>
      </c>
      <c r="W23" s="5">
        <v>0</v>
      </c>
      <c r="X23" s="5">
        <v>0</v>
      </c>
      <c r="Y23" s="5">
        <v>0</v>
      </c>
      <c r="Z23" s="5">
        <v>0</v>
      </c>
      <c r="AA23" s="5">
        <v>0</v>
      </c>
      <c r="AB23" s="5">
        <v>0</v>
      </c>
      <c r="AC23" s="5">
        <v>0</v>
      </c>
      <c r="AD23" s="5">
        <v>0</v>
      </c>
      <c r="AE23" s="5">
        <v>0</v>
      </c>
    </row>
    <row r="24" spans="2:31" ht="87" x14ac:dyDescent="0.35">
      <c r="B24" s="1" t="s">
        <v>41</v>
      </c>
      <c r="C24" s="2">
        <v>9</v>
      </c>
      <c r="D24" s="2">
        <v>14</v>
      </c>
      <c r="E24" s="2">
        <v>154</v>
      </c>
      <c r="F24" s="7" t="s">
        <v>43</v>
      </c>
      <c r="G24" s="1" t="s">
        <v>42</v>
      </c>
      <c r="H24" s="2" t="s">
        <v>44</v>
      </c>
      <c r="I24" s="2" t="s">
        <v>191</v>
      </c>
      <c r="J24" s="2" t="s">
        <v>13</v>
      </c>
      <c r="K24" s="3" t="s">
        <v>192</v>
      </c>
      <c r="L24" s="2">
        <v>10</v>
      </c>
      <c r="M24" s="3" t="s">
        <v>61</v>
      </c>
      <c r="N24" s="2">
        <v>10</v>
      </c>
      <c r="O24" s="1" t="s">
        <v>226</v>
      </c>
      <c r="P24" s="1" t="s">
        <v>160</v>
      </c>
      <c r="Q24" s="2" t="s">
        <v>75</v>
      </c>
      <c r="R24" s="7" t="s">
        <v>74</v>
      </c>
      <c r="S24" s="1" t="s">
        <v>119</v>
      </c>
      <c r="T24" s="5">
        <v>0</v>
      </c>
      <c r="U24" s="5">
        <v>0</v>
      </c>
      <c r="V24" s="5">
        <v>10390900</v>
      </c>
      <c r="W24" s="5">
        <v>0</v>
      </c>
      <c r="X24" s="5">
        <v>0</v>
      </c>
      <c r="Y24" s="5">
        <v>0</v>
      </c>
      <c r="Z24" s="5">
        <v>0</v>
      </c>
      <c r="AA24" s="5">
        <v>0</v>
      </c>
      <c r="AB24" s="5">
        <v>3852500</v>
      </c>
      <c r="AC24" s="5">
        <v>0</v>
      </c>
      <c r="AD24" s="5">
        <v>0</v>
      </c>
      <c r="AE24" s="5">
        <v>0</v>
      </c>
    </row>
    <row r="25" spans="2:31" ht="87" x14ac:dyDescent="0.35">
      <c r="B25" s="1" t="s">
        <v>41</v>
      </c>
      <c r="C25" s="2">
        <v>9</v>
      </c>
      <c r="D25" s="2">
        <v>14</v>
      </c>
      <c r="E25" s="2">
        <v>501</v>
      </c>
      <c r="F25" s="7" t="s">
        <v>46</v>
      </c>
      <c r="G25" s="1" t="s">
        <v>45</v>
      </c>
      <c r="H25" s="2" t="s">
        <v>47</v>
      </c>
      <c r="I25" s="2" t="s">
        <v>191</v>
      </c>
      <c r="J25" s="2" t="s">
        <v>13</v>
      </c>
      <c r="K25" s="3" t="s">
        <v>192</v>
      </c>
      <c r="L25" s="2">
        <v>10</v>
      </c>
      <c r="M25" s="3" t="s">
        <v>61</v>
      </c>
      <c r="N25" s="2">
        <v>10</v>
      </c>
      <c r="O25" s="1" t="s">
        <v>74</v>
      </c>
      <c r="P25" s="1" t="s">
        <v>162</v>
      </c>
      <c r="Q25" s="2" t="s">
        <v>76</v>
      </c>
      <c r="R25" s="7" t="s">
        <v>74</v>
      </c>
      <c r="S25" s="1" t="s">
        <v>120</v>
      </c>
      <c r="T25" s="5">
        <v>0</v>
      </c>
      <c r="U25" s="5">
        <v>0</v>
      </c>
      <c r="V25" s="5">
        <v>5000000</v>
      </c>
      <c r="W25" s="5">
        <v>0</v>
      </c>
      <c r="X25" s="5">
        <v>0</v>
      </c>
      <c r="Y25" s="5">
        <v>0</v>
      </c>
      <c r="Z25" s="5">
        <v>0</v>
      </c>
      <c r="AA25" s="5">
        <v>0</v>
      </c>
      <c r="AB25" s="5">
        <v>5000000</v>
      </c>
      <c r="AC25" s="5">
        <v>0</v>
      </c>
      <c r="AD25" s="5">
        <v>0</v>
      </c>
      <c r="AE25" s="5">
        <v>0</v>
      </c>
    </row>
    <row r="26" spans="2:31" ht="116" x14ac:dyDescent="0.35">
      <c r="B26" s="1" t="s">
        <v>41</v>
      </c>
      <c r="C26" s="2">
        <v>9</v>
      </c>
      <c r="D26" s="2">
        <v>14</v>
      </c>
      <c r="E26" s="2">
        <v>501</v>
      </c>
      <c r="F26" s="7" t="s">
        <v>46</v>
      </c>
      <c r="G26" s="1" t="s">
        <v>45</v>
      </c>
      <c r="H26" s="2" t="s">
        <v>47</v>
      </c>
      <c r="I26" s="2" t="s">
        <v>191</v>
      </c>
      <c r="J26" s="2" t="s">
        <v>13</v>
      </c>
      <c r="K26" s="3" t="s">
        <v>192</v>
      </c>
      <c r="L26" s="2">
        <v>10</v>
      </c>
      <c r="M26" s="3" t="s">
        <v>61</v>
      </c>
      <c r="N26" s="2">
        <v>10</v>
      </c>
      <c r="O26" s="1" t="s">
        <v>77</v>
      </c>
      <c r="P26" s="1" t="s">
        <v>161</v>
      </c>
      <c r="Q26" s="2" t="s">
        <v>78</v>
      </c>
      <c r="R26" s="7" t="s">
        <v>79</v>
      </c>
      <c r="S26" s="1" t="s">
        <v>121</v>
      </c>
      <c r="T26" s="5">
        <v>0</v>
      </c>
      <c r="U26" s="5">
        <v>0</v>
      </c>
      <c r="V26" s="5">
        <v>37500000</v>
      </c>
      <c r="W26" s="5">
        <v>0</v>
      </c>
      <c r="X26" s="5">
        <v>0</v>
      </c>
      <c r="Y26" s="5">
        <v>0</v>
      </c>
      <c r="Z26" s="5">
        <v>0</v>
      </c>
      <c r="AA26" s="5">
        <v>0</v>
      </c>
      <c r="AB26" s="5">
        <v>38500000</v>
      </c>
      <c r="AC26" s="5">
        <v>0</v>
      </c>
      <c r="AD26" s="5">
        <v>0</v>
      </c>
      <c r="AE26" s="5">
        <v>0</v>
      </c>
    </row>
    <row r="27" spans="2:31" ht="101.5" x14ac:dyDescent="0.35">
      <c r="B27" s="1" t="s">
        <v>41</v>
      </c>
      <c r="C27" s="2">
        <v>9</v>
      </c>
      <c r="D27" s="2">
        <v>14</v>
      </c>
      <c r="E27" s="2">
        <v>407</v>
      </c>
      <c r="F27" s="7" t="s">
        <v>49</v>
      </c>
      <c r="G27" s="1" t="s">
        <v>48</v>
      </c>
      <c r="H27" s="2" t="s">
        <v>50</v>
      </c>
      <c r="I27" s="2" t="s">
        <v>191</v>
      </c>
      <c r="J27" s="2" t="s">
        <v>13</v>
      </c>
      <c r="K27" s="3" t="s">
        <v>192</v>
      </c>
      <c r="L27" s="2">
        <v>10</v>
      </c>
      <c r="M27" s="3" t="s">
        <v>61</v>
      </c>
      <c r="N27" s="2">
        <v>10</v>
      </c>
      <c r="O27" s="1" t="s">
        <v>229</v>
      </c>
      <c r="P27" s="1" t="s">
        <v>163</v>
      </c>
      <c r="Q27" s="2" t="s">
        <v>81</v>
      </c>
      <c r="R27" s="7" t="s">
        <v>80</v>
      </c>
      <c r="S27" s="1" t="s">
        <v>122</v>
      </c>
      <c r="T27" s="5">
        <v>0</v>
      </c>
      <c r="U27" s="5">
        <v>0</v>
      </c>
      <c r="V27" s="5">
        <v>37500000</v>
      </c>
      <c r="W27" s="5">
        <v>0</v>
      </c>
      <c r="X27" s="5">
        <v>0</v>
      </c>
      <c r="Y27" s="5">
        <v>0</v>
      </c>
      <c r="Z27" s="5">
        <v>0</v>
      </c>
      <c r="AA27" s="5">
        <v>0</v>
      </c>
      <c r="AB27" s="5">
        <v>50000000</v>
      </c>
      <c r="AC27" s="5">
        <v>0</v>
      </c>
      <c r="AD27" s="5">
        <v>0</v>
      </c>
      <c r="AE27" s="5">
        <v>0</v>
      </c>
    </row>
    <row r="28" spans="2:31" ht="101.5" x14ac:dyDescent="0.35">
      <c r="B28" s="1" t="s">
        <v>41</v>
      </c>
      <c r="C28" s="2">
        <v>9</v>
      </c>
      <c r="D28" s="2">
        <v>14</v>
      </c>
      <c r="E28" s="2">
        <v>407</v>
      </c>
      <c r="F28" s="7" t="s">
        <v>49</v>
      </c>
      <c r="G28" s="1" t="s">
        <v>48</v>
      </c>
      <c r="H28" s="2" t="s">
        <v>50</v>
      </c>
      <c r="I28" s="2" t="s">
        <v>191</v>
      </c>
      <c r="J28" s="2" t="s">
        <v>13</v>
      </c>
      <c r="K28" s="3" t="s">
        <v>192</v>
      </c>
      <c r="L28" s="2">
        <v>10</v>
      </c>
      <c r="M28" s="3" t="s">
        <v>61</v>
      </c>
      <c r="N28" s="2">
        <v>10</v>
      </c>
      <c r="O28" s="1" t="s">
        <v>230</v>
      </c>
      <c r="P28" s="1" t="s">
        <v>164</v>
      </c>
      <c r="Q28" s="2" t="s">
        <v>83</v>
      </c>
      <c r="R28" s="7" t="s">
        <v>82</v>
      </c>
      <c r="S28" s="1" t="s">
        <v>123</v>
      </c>
      <c r="T28" s="5">
        <v>0</v>
      </c>
      <c r="U28" s="5">
        <v>0</v>
      </c>
      <c r="V28" s="5">
        <v>60600000</v>
      </c>
      <c r="W28" s="5">
        <v>0</v>
      </c>
      <c r="X28" s="5">
        <v>0</v>
      </c>
      <c r="Y28" s="5">
        <v>0</v>
      </c>
      <c r="Z28" s="5">
        <v>0</v>
      </c>
      <c r="AA28" s="5">
        <v>0</v>
      </c>
      <c r="AB28" s="5">
        <v>69200000</v>
      </c>
      <c r="AC28" s="5">
        <v>0</v>
      </c>
      <c r="AD28" s="5">
        <v>0</v>
      </c>
      <c r="AE28" s="5">
        <v>0</v>
      </c>
    </row>
    <row r="29" spans="2:31" ht="58" x14ac:dyDescent="0.35">
      <c r="B29" s="1" t="s">
        <v>51</v>
      </c>
      <c r="C29" s="2">
        <v>20</v>
      </c>
      <c r="D29" s="2">
        <v>15</v>
      </c>
      <c r="E29" s="2">
        <v>912</v>
      </c>
      <c r="F29" s="7" t="s">
        <v>53</v>
      </c>
      <c r="G29" s="1" t="s">
        <v>52</v>
      </c>
      <c r="H29" s="2" t="s">
        <v>54</v>
      </c>
      <c r="I29" s="2" t="s">
        <v>191</v>
      </c>
      <c r="J29" s="2" t="s">
        <v>13</v>
      </c>
      <c r="K29" s="3" t="s">
        <v>192</v>
      </c>
      <c r="L29" s="2">
        <v>10</v>
      </c>
      <c r="M29" s="3" t="s">
        <v>61</v>
      </c>
      <c r="N29" s="2">
        <v>10</v>
      </c>
      <c r="O29" s="1" t="s">
        <v>231</v>
      </c>
      <c r="P29" s="1" t="s">
        <v>165</v>
      </c>
      <c r="Q29" s="2" t="s">
        <v>232</v>
      </c>
      <c r="R29" s="7" t="s">
        <v>231</v>
      </c>
      <c r="S29" s="1" t="s">
        <v>233</v>
      </c>
      <c r="T29" s="5">
        <v>2208000</v>
      </c>
      <c r="U29" s="5">
        <v>0</v>
      </c>
      <c r="V29" s="5">
        <v>0</v>
      </c>
      <c r="W29" s="5">
        <v>0</v>
      </c>
      <c r="X29" s="5">
        <v>0</v>
      </c>
      <c r="Y29" s="5">
        <v>0</v>
      </c>
      <c r="Z29" s="5">
        <v>0</v>
      </c>
      <c r="AA29" s="5">
        <v>0</v>
      </c>
      <c r="AB29" s="5">
        <v>0</v>
      </c>
      <c r="AC29" s="5">
        <v>0</v>
      </c>
      <c r="AD29" s="5">
        <v>0</v>
      </c>
      <c r="AE29" s="5">
        <v>0</v>
      </c>
    </row>
    <row r="30" spans="2:31" ht="72.5" x14ac:dyDescent="0.35">
      <c r="B30" s="1" t="s">
        <v>51</v>
      </c>
      <c r="C30" s="2">
        <v>20</v>
      </c>
      <c r="D30" s="2">
        <v>15</v>
      </c>
      <c r="E30" s="2">
        <v>123</v>
      </c>
      <c r="F30" s="7" t="s">
        <v>56</v>
      </c>
      <c r="G30" s="1" t="s">
        <v>55</v>
      </c>
      <c r="H30" s="2" t="s">
        <v>57</v>
      </c>
      <c r="I30" s="2" t="s">
        <v>191</v>
      </c>
      <c r="J30" s="2" t="s">
        <v>13</v>
      </c>
      <c r="K30" s="3" t="s">
        <v>192</v>
      </c>
      <c r="L30" s="2">
        <v>10</v>
      </c>
      <c r="M30" s="3" t="s">
        <v>61</v>
      </c>
      <c r="N30" s="2">
        <v>10</v>
      </c>
      <c r="O30" s="1" t="s">
        <v>234</v>
      </c>
      <c r="P30" s="1" t="s">
        <v>166</v>
      </c>
      <c r="Q30" s="2" t="s">
        <v>85</v>
      </c>
      <c r="R30" s="7" t="s">
        <v>84</v>
      </c>
      <c r="S30" s="1" t="s">
        <v>124</v>
      </c>
      <c r="T30" s="5">
        <v>2800000</v>
      </c>
      <c r="U30" s="5">
        <v>0</v>
      </c>
      <c r="V30" s="5">
        <v>0</v>
      </c>
      <c r="W30" s="5">
        <v>0</v>
      </c>
      <c r="X30" s="5">
        <v>0</v>
      </c>
      <c r="Y30" s="5">
        <v>0</v>
      </c>
      <c r="Z30" s="5">
        <v>0</v>
      </c>
      <c r="AA30" s="5">
        <v>0</v>
      </c>
      <c r="AB30" s="5">
        <v>0</v>
      </c>
      <c r="AC30" s="5">
        <v>0</v>
      </c>
      <c r="AD30" s="5">
        <v>0</v>
      </c>
      <c r="AE30" s="5">
        <v>0</v>
      </c>
    </row>
    <row r="31" spans="2:31" ht="116" x14ac:dyDescent="0.35">
      <c r="B31" s="1" t="s">
        <v>58</v>
      </c>
      <c r="C31" s="2">
        <v>10</v>
      </c>
      <c r="D31" s="2">
        <v>16</v>
      </c>
      <c r="E31" s="2">
        <v>949</v>
      </c>
      <c r="F31" s="7" t="s">
        <v>86</v>
      </c>
      <c r="G31" s="1" t="s">
        <v>87</v>
      </c>
      <c r="H31" s="2" t="s">
        <v>88</v>
      </c>
      <c r="I31" s="2" t="s">
        <v>191</v>
      </c>
      <c r="J31" s="2" t="s">
        <v>13</v>
      </c>
      <c r="K31" s="3" t="s">
        <v>192</v>
      </c>
      <c r="L31" s="2">
        <v>10</v>
      </c>
      <c r="M31" s="3" t="s">
        <v>61</v>
      </c>
      <c r="N31" s="2">
        <v>10</v>
      </c>
      <c r="O31" s="1" t="s">
        <v>180</v>
      </c>
      <c r="P31" s="1" t="s">
        <v>181</v>
      </c>
      <c r="Q31" s="2"/>
      <c r="R31" s="7"/>
      <c r="S31" s="1" t="s">
        <v>111</v>
      </c>
      <c r="T31" s="5">
        <v>0</v>
      </c>
      <c r="U31" s="5">
        <v>0</v>
      </c>
      <c r="V31" s="5">
        <v>0</v>
      </c>
      <c r="W31" s="5">
        <v>0</v>
      </c>
      <c r="X31" s="5">
        <v>0</v>
      </c>
      <c r="Y31" s="5">
        <v>0</v>
      </c>
      <c r="Z31" s="5">
        <v>0</v>
      </c>
      <c r="AA31" s="5">
        <v>0</v>
      </c>
      <c r="AB31" s="5">
        <v>0</v>
      </c>
      <c r="AC31" s="5">
        <v>0</v>
      </c>
      <c r="AD31" s="5">
        <v>0</v>
      </c>
      <c r="AE31" s="5">
        <v>0</v>
      </c>
    </row>
    <row r="32" spans="2:31" ht="145" x14ac:dyDescent="0.35">
      <c r="B32" s="1" t="s">
        <v>58</v>
      </c>
      <c r="C32" s="2">
        <v>10</v>
      </c>
      <c r="D32" s="2">
        <v>16</v>
      </c>
      <c r="E32" s="2">
        <v>949</v>
      </c>
      <c r="F32" s="7" t="s">
        <v>86</v>
      </c>
      <c r="G32" s="1" t="s">
        <v>87</v>
      </c>
      <c r="H32" s="2" t="s">
        <v>88</v>
      </c>
      <c r="I32" s="2" t="s">
        <v>191</v>
      </c>
      <c r="J32" s="2" t="s">
        <v>13</v>
      </c>
      <c r="K32" s="3" t="s">
        <v>192</v>
      </c>
      <c r="L32" s="2">
        <v>10</v>
      </c>
      <c r="M32" s="3" t="s">
        <v>61</v>
      </c>
      <c r="N32" s="2">
        <v>10</v>
      </c>
      <c r="O32" s="1" t="s">
        <v>183</v>
      </c>
      <c r="P32" s="1" t="s">
        <v>184</v>
      </c>
      <c r="Q32" s="2" t="s">
        <v>89</v>
      </c>
      <c r="R32" s="7" t="s">
        <v>90</v>
      </c>
      <c r="S32" s="1" t="s">
        <v>125</v>
      </c>
      <c r="T32" s="5">
        <v>200000000</v>
      </c>
      <c r="U32" s="5">
        <v>0</v>
      </c>
      <c r="V32" s="5">
        <v>0</v>
      </c>
      <c r="W32" s="5">
        <v>0</v>
      </c>
      <c r="X32" s="5">
        <v>0</v>
      </c>
      <c r="Y32" s="5">
        <v>0</v>
      </c>
      <c r="Z32" s="5">
        <v>200000000</v>
      </c>
      <c r="AA32" s="5">
        <v>0</v>
      </c>
      <c r="AB32" s="5">
        <v>0</v>
      </c>
      <c r="AC32" s="5">
        <v>0</v>
      </c>
      <c r="AD32" s="5">
        <v>0</v>
      </c>
      <c r="AE32" s="5">
        <v>0</v>
      </c>
    </row>
    <row r="33" spans="2:31" ht="101.5" x14ac:dyDescent="0.35">
      <c r="B33" s="1" t="s">
        <v>58</v>
      </c>
      <c r="C33" s="2">
        <v>10</v>
      </c>
      <c r="D33" s="2">
        <v>16</v>
      </c>
      <c r="E33" s="2">
        <v>949</v>
      </c>
      <c r="F33" s="7" t="s">
        <v>86</v>
      </c>
      <c r="G33" s="1" t="s">
        <v>87</v>
      </c>
      <c r="H33" s="2" t="s">
        <v>88</v>
      </c>
      <c r="I33" s="2" t="s">
        <v>191</v>
      </c>
      <c r="J33" s="2" t="s">
        <v>13</v>
      </c>
      <c r="K33" s="3" t="s">
        <v>192</v>
      </c>
      <c r="L33" s="2">
        <v>10</v>
      </c>
      <c r="M33" s="3" t="s">
        <v>61</v>
      </c>
      <c r="N33" s="2">
        <v>10</v>
      </c>
      <c r="O33" s="1" t="s">
        <v>91</v>
      </c>
      <c r="P33" s="1" t="s">
        <v>182</v>
      </c>
      <c r="Q33" s="2" t="s">
        <v>92</v>
      </c>
      <c r="R33" s="7" t="s">
        <v>93</v>
      </c>
      <c r="S33" s="1" t="s">
        <v>126</v>
      </c>
      <c r="T33" s="5">
        <v>39893000</v>
      </c>
      <c r="U33" s="5">
        <v>0</v>
      </c>
      <c r="V33" s="5">
        <v>0</v>
      </c>
      <c r="W33" s="5">
        <v>0</v>
      </c>
      <c r="X33" s="5">
        <v>0</v>
      </c>
      <c r="Y33" s="5">
        <v>0</v>
      </c>
      <c r="Z33" s="5">
        <v>0</v>
      </c>
      <c r="AA33" s="5">
        <v>0</v>
      </c>
      <c r="AB33" s="5">
        <v>0</v>
      </c>
      <c r="AC33" s="5">
        <v>0</v>
      </c>
      <c r="AD33" s="5">
        <v>0</v>
      </c>
      <c r="AE33" s="5">
        <v>0</v>
      </c>
    </row>
    <row r="34" spans="2:31" ht="203" x14ac:dyDescent="0.35">
      <c r="B34" s="1" t="s">
        <v>58</v>
      </c>
      <c r="C34" s="2">
        <v>10</v>
      </c>
      <c r="D34" s="2">
        <v>16</v>
      </c>
      <c r="E34" s="2">
        <v>949</v>
      </c>
      <c r="F34" s="7" t="s">
        <v>86</v>
      </c>
      <c r="G34" s="1" t="s">
        <v>87</v>
      </c>
      <c r="H34" s="2" t="s">
        <v>88</v>
      </c>
      <c r="I34" s="2" t="s">
        <v>191</v>
      </c>
      <c r="J34" s="2" t="s">
        <v>13</v>
      </c>
      <c r="K34" s="3" t="s">
        <v>192</v>
      </c>
      <c r="L34" s="2">
        <v>10</v>
      </c>
      <c r="M34" s="3" t="s">
        <v>61</v>
      </c>
      <c r="N34" s="2">
        <v>10</v>
      </c>
      <c r="O34" s="1" t="s">
        <v>175</v>
      </c>
      <c r="P34" s="1" t="s">
        <v>176</v>
      </c>
      <c r="Q34" s="2" t="s">
        <v>94</v>
      </c>
      <c r="R34" s="7" t="s">
        <v>95</v>
      </c>
      <c r="S34" s="1" t="s">
        <v>127</v>
      </c>
      <c r="T34" s="5">
        <v>1555050</v>
      </c>
      <c r="U34" s="5">
        <v>0</v>
      </c>
      <c r="V34" s="5">
        <v>12434511</v>
      </c>
      <c r="W34" s="5">
        <v>0</v>
      </c>
      <c r="X34" s="5">
        <v>0</v>
      </c>
      <c r="Y34" s="5">
        <v>0</v>
      </c>
      <c r="Z34" s="5">
        <v>0</v>
      </c>
      <c r="AA34" s="5">
        <v>0</v>
      </c>
      <c r="AB34" s="5">
        <v>0</v>
      </c>
      <c r="AC34" s="5">
        <v>0</v>
      </c>
      <c r="AD34" s="5">
        <v>0</v>
      </c>
      <c r="AE34" s="5">
        <v>0</v>
      </c>
    </row>
    <row r="35" spans="2:31" ht="130.5" x14ac:dyDescent="0.35">
      <c r="B35" s="1" t="s">
        <v>58</v>
      </c>
      <c r="C35" s="2">
        <v>10</v>
      </c>
      <c r="D35" s="2">
        <v>16</v>
      </c>
      <c r="E35" s="2">
        <v>949</v>
      </c>
      <c r="F35" s="7" t="s">
        <v>86</v>
      </c>
      <c r="G35" s="1" t="s">
        <v>87</v>
      </c>
      <c r="H35" s="2" t="s">
        <v>88</v>
      </c>
      <c r="I35" s="2" t="s">
        <v>191</v>
      </c>
      <c r="J35" s="2" t="s">
        <v>13</v>
      </c>
      <c r="K35" s="3" t="s">
        <v>192</v>
      </c>
      <c r="L35" s="2">
        <v>10</v>
      </c>
      <c r="M35" s="3" t="s">
        <v>61</v>
      </c>
      <c r="N35" s="2">
        <v>10</v>
      </c>
      <c r="O35" s="1" t="s">
        <v>167</v>
      </c>
      <c r="P35" s="1" t="s">
        <v>168</v>
      </c>
      <c r="Q35" s="2" t="s">
        <v>235</v>
      </c>
      <c r="R35" s="7" t="s">
        <v>236</v>
      </c>
      <c r="S35" s="1" t="s">
        <v>237</v>
      </c>
      <c r="T35" s="5">
        <v>0</v>
      </c>
      <c r="U35" s="5">
        <v>0</v>
      </c>
      <c r="V35" s="5">
        <v>0</v>
      </c>
      <c r="W35" s="5">
        <v>0</v>
      </c>
      <c r="X35" s="5">
        <v>0</v>
      </c>
      <c r="Y35" s="5">
        <v>0</v>
      </c>
      <c r="Z35" s="5">
        <v>0</v>
      </c>
      <c r="AA35" s="5">
        <v>0</v>
      </c>
      <c r="AB35" s="5">
        <v>0</v>
      </c>
      <c r="AC35" s="5">
        <v>0</v>
      </c>
      <c r="AD35" s="5">
        <v>0</v>
      </c>
      <c r="AE35" s="5">
        <v>0</v>
      </c>
    </row>
    <row r="36" spans="2:31" ht="87" x14ac:dyDescent="0.35">
      <c r="B36" s="1" t="s">
        <v>58</v>
      </c>
      <c r="C36" s="2">
        <v>10</v>
      </c>
      <c r="D36" s="2">
        <v>16</v>
      </c>
      <c r="E36" s="2">
        <v>949</v>
      </c>
      <c r="F36" s="7" t="s">
        <v>86</v>
      </c>
      <c r="G36" s="1" t="s">
        <v>87</v>
      </c>
      <c r="H36" s="2" t="s">
        <v>88</v>
      </c>
      <c r="I36" s="2" t="s">
        <v>191</v>
      </c>
      <c r="J36" s="2" t="s">
        <v>13</v>
      </c>
      <c r="K36" s="3" t="s">
        <v>192</v>
      </c>
      <c r="L36" s="2">
        <v>10</v>
      </c>
      <c r="M36" s="3" t="s">
        <v>61</v>
      </c>
      <c r="N36" s="2">
        <v>10</v>
      </c>
      <c r="O36" s="1" t="s">
        <v>96</v>
      </c>
      <c r="P36" s="1" t="s">
        <v>128</v>
      </c>
      <c r="Q36" s="2" t="s">
        <v>97</v>
      </c>
      <c r="R36" s="7" t="s">
        <v>98</v>
      </c>
      <c r="S36" s="1" t="s">
        <v>129</v>
      </c>
      <c r="T36" s="5">
        <v>12020120</v>
      </c>
      <c r="U36" s="5">
        <v>0</v>
      </c>
      <c r="V36" s="5">
        <v>0</v>
      </c>
      <c r="W36" s="5">
        <v>0</v>
      </c>
      <c r="X36" s="5">
        <v>0</v>
      </c>
      <c r="Y36" s="5">
        <v>0</v>
      </c>
      <c r="Z36" s="5">
        <v>0</v>
      </c>
      <c r="AA36" s="5">
        <v>0</v>
      </c>
      <c r="AB36" s="5">
        <v>0</v>
      </c>
      <c r="AC36" s="5">
        <v>0</v>
      </c>
      <c r="AD36" s="5">
        <v>0</v>
      </c>
      <c r="AE36" s="5">
        <v>0</v>
      </c>
    </row>
    <row r="37" spans="2:31" ht="145" x14ac:dyDescent="0.35">
      <c r="B37" s="1" t="s">
        <v>58</v>
      </c>
      <c r="C37" s="2">
        <v>10</v>
      </c>
      <c r="D37" s="2">
        <v>16</v>
      </c>
      <c r="E37" s="2">
        <v>949</v>
      </c>
      <c r="F37" s="7" t="s">
        <v>86</v>
      </c>
      <c r="G37" s="1" t="s">
        <v>87</v>
      </c>
      <c r="H37" s="2" t="s">
        <v>88</v>
      </c>
      <c r="I37" s="2" t="s">
        <v>191</v>
      </c>
      <c r="J37" s="2" t="s">
        <v>13</v>
      </c>
      <c r="K37" s="3" t="s">
        <v>192</v>
      </c>
      <c r="L37" s="2">
        <v>10</v>
      </c>
      <c r="M37" s="3" t="s">
        <v>61</v>
      </c>
      <c r="N37" s="2">
        <v>10</v>
      </c>
      <c r="O37" s="1" t="s">
        <v>169</v>
      </c>
      <c r="P37" s="1" t="s">
        <v>170</v>
      </c>
      <c r="Q37" s="2" t="s">
        <v>103</v>
      </c>
      <c r="R37" s="7" t="s">
        <v>104</v>
      </c>
      <c r="S37" s="1" t="s">
        <v>132</v>
      </c>
      <c r="T37" s="5">
        <v>0</v>
      </c>
      <c r="U37" s="5">
        <v>0</v>
      </c>
      <c r="V37" s="5">
        <v>0</v>
      </c>
      <c r="W37" s="5">
        <v>0</v>
      </c>
      <c r="X37" s="5">
        <v>0</v>
      </c>
      <c r="Y37" s="5">
        <v>0</v>
      </c>
      <c r="Z37" s="5">
        <v>0</v>
      </c>
      <c r="AA37" s="5">
        <v>0</v>
      </c>
      <c r="AB37" s="5">
        <v>0</v>
      </c>
      <c r="AC37" s="5">
        <v>0</v>
      </c>
      <c r="AD37" s="5">
        <v>0</v>
      </c>
      <c r="AE37" s="5">
        <v>0</v>
      </c>
    </row>
    <row r="38" spans="2:31" ht="145" x14ac:dyDescent="0.35">
      <c r="B38" s="1" t="s">
        <v>58</v>
      </c>
      <c r="C38" s="2">
        <v>10</v>
      </c>
      <c r="D38" s="2">
        <v>16</v>
      </c>
      <c r="E38" s="2">
        <v>949</v>
      </c>
      <c r="F38" s="7" t="s">
        <v>86</v>
      </c>
      <c r="G38" s="1" t="s">
        <v>87</v>
      </c>
      <c r="H38" s="2" t="s">
        <v>88</v>
      </c>
      <c r="I38" s="2" t="s">
        <v>191</v>
      </c>
      <c r="J38" s="2" t="s">
        <v>13</v>
      </c>
      <c r="K38" s="3" t="s">
        <v>192</v>
      </c>
      <c r="L38" s="2">
        <v>10</v>
      </c>
      <c r="M38" s="3" t="s">
        <v>61</v>
      </c>
      <c r="N38" s="2">
        <v>10</v>
      </c>
      <c r="O38" s="1" t="s">
        <v>173</v>
      </c>
      <c r="P38" s="1" t="s">
        <v>174</v>
      </c>
      <c r="Q38" s="2" t="s">
        <v>99</v>
      </c>
      <c r="R38" s="7" t="s">
        <v>100</v>
      </c>
      <c r="S38" s="1" t="s">
        <v>130</v>
      </c>
      <c r="T38" s="5">
        <v>0</v>
      </c>
      <c r="U38" s="5">
        <v>0</v>
      </c>
      <c r="V38" s="5">
        <v>0</v>
      </c>
      <c r="W38" s="5">
        <v>0</v>
      </c>
      <c r="X38" s="5">
        <v>0</v>
      </c>
      <c r="Y38" s="5">
        <v>0</v>
      </c>
      <c r="Z38" s="5">
        <v>0</v>
      </c>
      <c r="AA38" s="5">
        <v>0</v>
      </c>
      <c r="AB38" s="5">
        <v>0</v>
      </c>
      <c r="AC38" s="5">
        <v>0</v>
      </c>
      <c r="AD38" s="5">
        <v>0</v>
      </c>
      <c r="AE38" s="5">
        <v>0</v>
      </c>
    </row>
    <row r="39" spans="2:31" ht="101.5" x14ac:dyDescent="0.35">
      <c r="B39" s="1" t="s">
        <v>58</v>
      </c>
      <c r="C39" s="2">
        <v>10</v>
      </c>
      <c r="D39" s="2">
        <v>16</v>
      </c>
      <c r="E39" s="2">
        <v>949</v>
      </c>
      <c r="F39" s="7" t="s">
        <v>86</v>
      </c>
      <c r="G39" s="1" t="s">
        <v>87</v>
      </c>
      <c r="H39" s="2" t="s">
        <v>88</v>
      </c>
      <c r="I39" s="2" t="s">
        <v>191</v>
      </c>
      <c r="J39" s="2" t="s">
        <v>13</v>
      </c>
      <c r="K39" s="3" t="s">
        <v>192</v>
      </c>
      <c r="L39" s="2">
        <v>10</v>
      </c>
      <c r="M39" s="3" t="s">
        <v>61</v>
      </c>
      <c r="N39" s="2">
        <v>10</v>
      </c>
      <c r="O39" s="1" t="s">
        <v>107</v>
      </c>
      <c r="P39" s="1" t="s">
        <v>177</v>
      </c>
      <c r="Q39" s="2" t="s">
        <v>101</v>
      </c>
      <c r="R39" s="7" t="s">
        <v>102</v>
      </c>
      <c r="S39" s="1" t="s">
        <v>131</v>
      </c>
      <c r="T39" s="5">
        <v>0</v>
      </c>
      <c r="U39" s="5">
        <v>0</v>
      </c>
      <c r="V39" s="5">
        <v>0</v>
      </c>
      <c r="W39" s="5">
        <v>0</v>
      </c>
      <c r="X39" s="5">
        <v>0</v>
      </c>
      <c r="Y39" s="5">
        <v>0</v>
      </c>
      <c r="Z39" s="5">
        <v>0</v>
      </c>
      <c r="AA39" s="5">
        <v>0</v>
      </c>
      <c r="AB39" s="5">
        <v>0</v>
      </c>
      <c r="AC39" s="5">
        <v>0</v>
      </c>
      <c r="AD39" s="5">
        <v>0</v>
      </c>
      <c r="AE39" s="5">
        <v>0</v>
      </c>
    </row>
    <row r="40" spans="2:31" ht="72.5" x14ac:dyDescent="0.35">
      <c r="B40" s="1" t="s">
        <v>58</v>
      </c>
      <c r="C40" s="2">
        <v>10</v>
      </c>
      <c r="D40" s="2">
        <v>16</v>
      </c>
      <c r="E40" s="2">
        <v>949</v>
      </c>
      <c r="F40" s="7" t="s">
        <v>86</v>
      </c>
      <c r="G40" s="1" t="s">
        <v>87</v>
      </c>
      <c r="H40" s="2" t="s">
        <v>88</v>
      </c>
      <c r="I40" s="2" t="s">
        <v>191</v>
      </c>
      <c r="J40" s="2" t="s">
        <v>13</v>
      </c>
      <c r="K40" s="3" t="s">
        <v>192</v>
      </c>
      <c r="L40" s="2">
        <v>10</v>
      </c>
      <c r="M40" s="3" t="s">
        <v>61</v>
      </c>
      <c r="N40" s="2">
        <v>10</v>
      </c>
      <c r="O40" s="1" t="s">
        <v>238</v>
      </c>
      <c r="P40" s="1" t="s">
        <v>185</v>
      </c>
      <c r="Q40" s="2" t="s">
        <v>239</v>
      </c>
      <c r="R40" s="7" t="s">
        <v>240</v>
      </c>
      <c r="S40" s="1" t="s">
        <v>241</v>
      </c>
      <c r="T40" s="5">
        <v>0</v>
      </c>
      <c r="U40" s="5">
        <v>0</v>
      </c>
      <c r="V40" s="5">
        <v>0</v>
      </c>
      <c r="W40" s="5">
        <v>0</v>
      </c>
      <c r="X40" s="5">
        <v>0</v>
      </c>
      <c r="Y40" s="5">
        <v>0</v>
      </c>
      <c r="Z40" s="5">
        <v>0</v>
      </c>
      <c r="AA40" s="5">
        <v>0</v>
      </c>
      <c r="AB40" s="5">
        <v>0</v>
      </c>
      <c r="AC40" s="5">
        <v>0</v>
      </c>
      <c r="AD40" s="5">
        <v>0</v>
      </c>
      <c r="AE40" s="5">
        <v>0</v>
      </c>
    </row>
    <row r="41" spans="2:31" ht="116" x14ac:dyDescent="0.35">
      <c r="B41" s="1" t="s">
        <v>58</v>
      </c>
      <c r="C41" s="2">
        <v>10</v>
      </c>
      <c r="D41" s="2">
        <v>16</v>
      </c>
      <c r="E41" s="2">
        <v>949</v>
      </c>
      <c r="F41" s="7" t="s">
        <v>86</v>
      </c>
      <c r="G41" s="1" t="s">
        <v>87</v>
      </c>
      <c r="H41" s="2" t="s">
        <v>88</v>
      </c>
      <c r="I41" s="2" t="s">
        <v>191</v>
      </c>
      <c r="J41" s="2" t="s">
        <v>13</v>
      </c>
      <c r="K41" s="3" t="s">
        <v>192</v>
      </c>
      <c r="L41" s="2">
        <v>10</v>
      </c>
      <c r="M41" s="3" t="s">
        <v>61</v>
      </c>
      <c r="N41" s="2">
        <v>10</v>
      </c>
      <c r="O41" s="1" t="s">
        <v>171</v>
      </c>
      <c r="P41" s="1" t="s">
        <v>172</v>
      </c>
      <c r="Q41" s="2" t="s">
        <v>105</v>
      </c>
      <c r="R41" s="7" t="s">
        <v>106</v>
      </c>
      <c r="S41" s="1" t="s">
        <v>133</v>
      </c>
      <c r="T41" s="5">
        <v>0</v>
      </c>
      <c r="U41" s="5">
        <v>0</v>
      </c>
      <c r="V41" s="5">
        <v>0</v>
      </c>
      <c r="W41" s="5">
        <v>0</v>
      </c>
      <c r="X41" s="5">
        <v>0</v>
      </c>
      <c r="Y41" s="5">
        <v>0</v>
      </c>
      <c r="Z41" s="5">
        <v>0</v>
      </c>
      <c r="AA41" s="5">
        <v>0</v>
      </c>
      <c r="AB41" s="5">
        <v>0</v>
      </c>
      <c r="AC41" s="5">
        <v>0</v>
      </c>
      <c r="AD41" s="5">
        <v>0</v>
      </c>
      <c r="AE41" s="5">
        <v>0</v>
      </c>
    </row>
    <row r="42" spans="2:31" ht="130.5" x14ac:dyDescent="0.35">
      <c r="B42" s="1" t="s">
        <v>58</v>
      </c>
      <c r="C42" s="2">
        <v>10</v>
      </c>
      <c r="D42" s="2">
        <v>16</v>
      </c>
      <c r="E42" s="2">
        <v>949</v>
      </c>
      <c r="F42" s="7" t="s">
        <v>86</v>
      </c>
      <c r="G42" s="1" t="s">
        <v>87</v>
      </c>
      <c r="H42" s="2" t="s">
        <v>88</v>
      </c>
      <c r="I42" s="2" t="s">
        <v>191</v>
      </c>
      <c r="J42" s="2" t="s">
        <v>13</v>
      </c>
      <c r="K42" s="3" t="s">
        <v>192</v>
      </c>
      <c r="L42" s="2">
        <v>10</v>
      </c>
      <c r="M42" s="3" t="s">
        <v>61</v>
      </c>
      <c r="N42" s="2">
        <v>10</v>
      </c>
      <c r="O42" s="1" t="s">
        <v>178</v>
      </c>
      <c r="P42" s="1" t="s">
        <v>179</v>
      </c>
      <c r="Q42" s="2" t="s">
        <v>242</v>
      </c>
      <c r="R42" s="7" t="s">
        <v>243</v>
      </c>
      <c r="S42" s="1" t="s">
        <v>244</v>
      </c>
      <c r="T42" s="5">
        <v>360061238</v>
      </c>
      <c r="U42" s="5">
        <v>889976618</v>
      </c>
      <c r="V42" s="5">
        <v>48800000</v>
      </c>
      <c r="W42" s="5">
        <v>0</v>
      </c>
      <c r="X42" s="5">
        <v>37256678</v>
      </c>
      <c r="Y42" s="5">
        <v>37256678</v>
      </c>
      <c r="Z42" s="5">
        <v>0</v>
      </c>
      <c r="AA42" s="5">
        <v>220000000</v>
      </c>
      <c r="AB42" s="5">
        <v>0</v>
      </c>
      <c r="AC42" s="5">
        <v>0</v>
      </c>
      <c r="AD42" s="5">
        <v>0</v>
      </c>
      <c r="AE42" s="5">
        <v>0</v>
      </c>
    </row>
    <row r="43" spans="2:31" ht="101.5" x14ac:dyDescent="0.35">
      <c r="B43" s="1" t="s">
        <v>187</v>
      </c>
      <c r="C43" s="2">
        <v>11</v>
      </c>
      <c r="D43" s="2">
        <v>17</v>
      </c>
      <c r="E43" s="2">
        <v>171</v>
      </c>
      <c r="F43" s="7" t="s">
        <v>188</v>
      </c>
      <c r="G43" s="1" t="s">
        <v>245</v>
      </c>
      <c r="H43" s="2" t="s">
        <v>186</v>
      </c>
      <c r="I43" s="2" t="s">
        <v>191</v>
      </c>
      <c r="J43" s="2" t="s">
        <v>13</v>
      </c>
      <c r="K43" s="3" t="s">
        <v>192</v>
      </c>
      <c r="L43" s="2">
        <v>10</v>
      </c>
      <c r="M43" s="3" t="s">
        <v>61</v>
      </c>
      <c r="N43" s="2">
        <v>10</v>
      </c>
      <c r="O43" s="1" t="s">
        <v>246</v>
      </c>
      <c r="P43" s="1" t="s">
        <v>189</v>
      </c>
      <c r="Q43" s="2" t="s">
        <v>247</v>
      </c>
      <c r="R43" s="7" t="s">
        <v>248</v>
      </c>
      <c r="S43" s="1" t="s">
        <v>249</v>
      </c>
      <c r="T43" s="5">
        <v>0</v>
      </c>
      <c r="U43" s="5">
        <v>0</v>
      </c>
      <c r="V43" s="5">
        <v>0</v>
      </c>
      <c r="W43" s="5">
        <v>0</v>
      </c>
      <c r="X43" s="5">
        <v>0</v>
      </c>
      <c r="Y43" s="5">
        <v>0</v>
      </c>
      <c r="Z43" s="5">
        <v>0</v>
      </c>
      <c r="AA43" s="5">
        <v>0</v>
      </c>
      <c r="AB43" s="5">
        <v>0</v>
      </c>
      <c r="AC43" s="5">
        <v>0</v>
      </c>
      <c r="AD43" s="5">
        <v>0</v>
      </c>
      <c r="AE43" s="5">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f 1 f 7 2 9 7 - f 1 3 b - 4 7 7 b - 8 3 a d - 1 8 7 5 a a c 1 7 a b b "   x m l n s = " h t t p : / / s c h e m a s . m i c r o s o f t . c o m / D a t a M a s h u p " > A A A A A F o M A A B Q S w M E F A A C A A g A o 7 O N W z + C 1 v W l A A A A 9 w A A A B I A H A B D b 2 5 m a W c v U G F j a 2 F n Z S 5 4 b W w g o h g A K K A U A A A A A A A A A A A A A A A A A A A A A A A A A A A A h Y 8 x D o I w G I W v Q r r T l m q i k l I G V 0 l M i M a 1 K R U a 4 c f Q Y r m b g 0 f y C m I U d X N 8 3 / u G 9 + 7 X G 0 + H p g 4 u u r O m h Q R F m K J A g 2 o L A 2 W C e n c M l y g V f C v V S Z Y 6 G G W w 8 W C L B F X O n W N C v P f Y z 3 D b l Y R R G p F D t s l V p R u J P r L 5 L 4 c G r J O g N B J 8 / x o j G I 7 m C x x R t s K U k 4 n y z M D X Y O P g Z / s D + b q v X d 9 p o S H c 5 Z x M k Z P 3 C f E A U E s D B B Q A A g A I A K O z j 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s 4 1 b J V + C l 1 M J A A C n J g A A E w A c A E Z v c m 1 1 b G F z L 1 N l Y 3 R p b 2 4 x L m 0 g o h g A K K A U A A A A A A A A A A A A A A A A A A A A A A A A A A A A 1 V r 9 b u O 4 E f 9 / g X 0 H Q g t s E l S b s + S P X f e a A v 5 I 9 n L d J L 7 Y 3 T Y I A k O W G F t X W f J S U j 6 w C H D v c G / Q f / o e f Z Q + S W d I y i I p O X G y i w I 1 k M S c G c 4 M f x z O 8 C M p 9 b M w i c l Y / H V + f P 3 q 9 a t 0 4 T E a k F / Y / R T o P U Y 9 c k A i m r 1 + R e A z T n L m U 6 C M v 0 T 7 Q y / z Z l 5 K d 6 2 / D f u N l t v + Y J N 2 A z 6 W T a x R n 9 F V w r I w n l t 7 t u i 9 m t 1 O z 1 f Z 9 O Z 2 O g y X o J 7 R z G O h F 0 k z Q v v X y 7 G / o E v v w A J 5 y z 7 O 6 P L A 2 t j N u n q 4 R E e u p I 0 3 1 j l d J j c w h E E S 5 c s 4 t U D x x J t F d F 8 w J H n 3 U W f s r 5 Z B m R 4 P c V i 9 K K M s 9 j J q s A d J Q K 2 H P c W J 2 F v W O 4 G M w o m q t / b X i m m u G 2 w r Z M I R E 0 Z t U u l x C i b q e k h h m J Y z F l A m R Y Q y p F o P y h C Q A I 6 d J 7 e K + 0 j c r Q 5 P e q 1 o s g k 3 s d 9 L f R o H E A W g + v W r M K 7 T b g Z e b 0 5 j P 6 T p 9 4 u 8 U X 8 6 H P U / h / Q 2 F d r v a 8 J N E S r C T s h W Y + w o x D i o o k M j W E t I 2 6 1 a t A n 1 / A X Z v R R N n L w r 8 q c / E w v 9 J l 4 c k A q n 1 3 A 2 c t y N n N Z G z v t N n G 7 X 2 i t n f r D w 4 j k M b n K / o u X g J s y L 0 + u E L c W k I x M D W I c C A 6 H U D t N x H G e d 1 j 4 K 8 9 g 7 p + k q i d M Q F E p s q y J J F O W r T U r W A b q e R u F d L w i E X 7 u G / 7 h o C 0 t 8 A k 7 z 5 Q w C c 5 J M 6 F 2 m z c b e W + u P x H o r S b i I r k p Q T i i b U 1 I E e Q n L K U 0 h k H 9 O w n i 3 m O f 6 F Q y D U 7 K q I a U v a E s R B L d R + V / C O N j / R K + z s x z g L t 0 6 v F v B l O o Z u 3 R O c P n 3 N T r G Q C r W z J X 8 U E N S E 1 2 C 6 7 w + 1 X F W m e t q f a 2 m 2 p r s Z a R B L c / o 8 W a V k 4 e t 4 x g j 1 o u K 9 j o U 9 C z Y g w p 4 I w R m M 0 Z v Q g 8 r I r Y H y R I D P q J z K p q M i X K Z Y v O n c L 6 g 7 D D A 7 3 W h X R f M 1 t m q n w d D e s P 1 e U q D M w 7 v q F 9 y i t Z 4 N P I g p f k h I G j g v 1 W 1 q 5 s o Q L 4 C z 4 t H / 5 0 H 9 f 2 q 5 x O 1 8 N m l V o 8 v m Y V 4 s 1 p c J b c o r V j m y g p o D t K s g v 0 c c M + e V Q S V G n i + r o E 2 u f w l p + z + w E L c i c L a X 8 3 Y P u 6 B z g b 9 l t v A O U v 8 E Q Y A v S U 7 v S j a s X e c B v 6 y X b u J f + E H v t k t u 2 1 3 7 P c 7 l p I f n y 6 J w v t 1 G R z n s 2 W Y p h B M m K e v o A e G R 5 g B 5 O D J n G b k n H 7 J I b t a J G H k M f G P N K Y M Z y p N 6 X I W 3 Z N e 8 K t a z 2 D A k Q e 4 v W X p l z x R o 4 n T P 3 t R T q u V z B L i P 8 K 3 H c u W s q z o h M U D F p D w V E y V H s H S p L d c b T R o + A U W Q R r t v X 2 5 v X i W b m E Q v Q I z K I z 2 y M v t p T C 7 T 9 v j X o F B l E a D / / 7 X y y 3 O g P W 0 R e 4 X W E R p t P i f 3 / 7 5 c p N v m t 2 n L X K / w C I I f 2 P M Q D B s g S k 6 B e Z Q G O 3 B 5 8 U G o + C x d a H 7 B S a 5 + L f a Z N v Z F K 7 h Y v w e R t P F / R a r s T A J 0 m j w 3 T e s x s B L F 1 s E K 7 i F y x G l R b D + v q 1 N v a J o Z t W C 0 h + 6 j j M d 5 8 u l x + 6 / / V y 1 R U 0 Z 9 K f e f C p T t D R 8 6 j H m 4 U 7 r z W 5 0 v Y f l h L x 7 R 7 g m Q e E 1 B 2 m i c k q x h q D 1 Q x r H Y b 6 U V F G T O E O W i y S P A 0 3 z O P O y P B U k 6 Y m Q l Z X F l p W j K B x Q N / I 0 W 9 I 4 E / 2 P Q G G B 0 K 7 s w 0 8 V e 1 z n 6 V 8 / f e J y I 5 b 8 C v m G s 4 S 1 O M n I t a w n 0 p c o B C 1 D + O W Q g Z f R e S I H v d a i S v A Q e V q V + 6 Q q V 1 X V s A G 1 H Y 4 v D B J 3 4 v 0 w i s h n y r C u q t U c j l A r s E h + g I M C L 7 p W z U m r K O g 1 0 r L K h 9 f k U i K O k 3 N 1 A D v O M M N d F R q 2 S L a g M b H c h t s p e p J 3 5 K f + D + M + a c K h m E Y p r d G h O l / o + P t G 6 Y E 3 S x L g q N I X U t q y l P s O 6 Q D f r W 0 6 V 1 a G q X d 7 z r C d x j P G 5 2 4 U r h l e U w p 3 u + b x V a a N u s P r G 3 M k X 6 2 P e R g U x 1 a 5 G 0 U y b B J z X C P H w f q s K r n P O a s W X b Y 4 q 0 q v K 7 b M Z I g U R W J / U 3 q + c E j X h 0 D r B m R I Z x s m u 9 Z Z c M H s L K f 8 8 s I 5 p z 5 S p t 3 B 1 R / U 5 l B Z V x f u F q a r J i r 9 1 l Z d 3 a p b a 1 U W h k D k g o 3 1 q G J k 0 4 b c h n j O W B L k q L O Q 4 V G L c b G x d I l 8 w W 9 l q s V S O u c 8 V S 2 L Q d h W 3 b Z f p u 9 a 7 g v 9 w / Y j S c F 0 H y a r 7 K H k g 1 I 5 T w e P w K e n B 7 e x x Y 2 X a v F 7 X H c V B a 1 q q 7 j j s q S I O k Q 5 F M n h N g 5 i W D k y 6 c q c W y c m P d E 5 k z C L 6 N W z r z p k b + V 2 Q z + y y y D m 2 k u 4 R i x M W J j x S 5 v h q K 8 2 C 3 f k b a L s L + Y T C U e e H 0 Z S F k w y L 8 1 Y 7 m c 5 o 4 c R F Q F H i k w F S V p s S n j p C O 8 u q M d G k R e X x E m i Y p O K z o O z k 3 N + L E f j I W w E u J v n h + M a 6 s n J Y Z X 6 + X j S q 1 I P Y Y n M 7 9 F K W o w M W O n Z S W F 4 Q v 1 F n E S J I l R c + u Q + v y U a L P 6 h g i o x w u z 3 R a Y l o z 1 c t z 8 e r b 9 O v L v 1 9 1 N J d w 0 V r q H C L V W 4 i g p X U d E 0 V D Q N F c 1 S R V N R 0 V R U t A w V L U N F q 1 T R U l S 0 F B V t Q 0 X b U N E u V b Q V F W 1 F R c d Q 0 T F U d E o V H U V F R 8 f C N 7 D w D S x 8 R V T B w l e w 8 A 0 s f A M L X w H A V 7 o p W P g G F r 6 B h a + I K l j 4 C h a + g Y V v Y O E r A P h K N 6 n i C H J S k Q 3 4 d l t r y P I i W q 7 K c j V W U 2 U 1 N V Z L Z b U 0 V l t l t T V W R 2 V 1 N N Z 7 l f V e Y 3 1 Q W R 8 0 V l d l d T W W 0 9 D G 3 N C Z O i A 6 I o 4 G i a N j 4 m i g O D o q j g a L o + P i a M A 4 O j K O B o 2 j Y + N o 4 D g 6 O o 4 G j 6 P j 4 2 g A O T p C r o a Q W y I 0 z u i q Y P E d M o o U W + K h 2 h r A F j 1 T K g i W u j O o h a x 8 H 1 B L n c H C W l G c z F A p T X 0 W r o q b + Z 9 h p x N e h / 7 6 q r 5 4 m Y b T d T r A d w h + 2 Y + c E 5 o t k o B n c V n d D F 1 A w Y t + 8 D i V z Y p 2 F O G v a h U O F L F R b y B q S 1 k 8 b + B Y W r U i C x 6 U e a x 5 B n / z Z c r 2 L 0 z V 9 4 B n P i 6 l 1 K + 5 w a 9 / W y q n y p v f a 7 2 K m 4 p y W P y 0 h s 1 t z p D q R t T W t 5 P a 7 g U Q R d L G I 4 + 9 v i J X A r B K X e + E y i 0 d r 8 R + W a B 9 p U C v E 7 F j J G L H S M R 1 p 5 h S q 6 t o d R W t r q H V N b Q a Z 5 S N B w n 3 k Y N E 5 S U M d 6 l 2 o 3 I u 4 D 0 g h v 4 f 0 X j 8 3 z d 0 p P D Z z I h 8 8 7 8 3 8 G x t h H m d i B H J d S J q O N f x a 0 O 2 T r C 6 F K r / c v L 8 J 0 U V t / / B c 6 K Z c G r e 3 u t y 0 P Y P k m Z u 0 t 4 k y z u U d Y J S L 1 O L J 0 0 z G 1 k b 8 L d E K n n 8 I k a v Z a n 1 Y F 5 i G 8 + i / w V Q S w E C L Q A U A A I A C A C j s 4 1 b P 4 L W 9 a U A A A D 3 A A A A E g A A A A A A A A A A A A A A A A A A A A A A Q 2 9 u Z m l n L 1 B h Y 2 t h Z 2 U u e G 1 s U E s B A i 0 A F A A C A A g A o 7 O N W w / K 6 a u k A A A A 6 Q A A A B M A A A A A A A A A A A A A A A A A 8 Q A A A F t D b 2 5 0 Z W 5 0 X 1 R 5 c G V z X S 5 4 b W x Q S w E C L Q A U A A I A C A C j s 4 1 b J V + C l 1 M J A A C n J g A A E w A A A A A A A A A A A A A A A A D i A Q A A R m 9 y b X V s Y X M v U 2 V j d G l v b j E u b V B L B Q Y A A A A A A w A D A M I A A A C C C 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f U A A A A A A A A H 1 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R c n l f U 2 V j Q X J l Y T w v S X R l b V B h d G g + P C 9 J d G V t T G 9 j Y X R p b 2 4 + P F N 0 Y W J s Z U V u d H J p Z X M + P E V u d H J 5 I F R 5 c G U 9 I k l z U H J p d m F 0 Z S I g V m F s d W U 9 I m w w I i A v P j x F b n R y e S B U e X B l P S J R d W V y e U l E I i B W Y W x 1 Z T 0 i c z N m O D c 5 M T U z L W V k Z W Y t N G I x Y y 0 4 Z G Y 5 L T Z k N j k 4 Z D A 4 Y z Q 3 O 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E y L T E 0 V D A z O j I 4 O j U 1 L j U y M z c 1 N z N a I i A v P j x F b n R y e S B U e X B l P S J G a W x s U 3 R h d H V z I i B W Y W x 1 Z T 0 i c 0 N v b X B s Z X R l I i A v P j w v U 3 R h Y m x l R W 5 0 c m l l c z 4 8 L 0 l 0 Z W 0 + P E l 0 Z W 0 + P E l 0 Z W 1 M b 2 N h d G l v b j 4 8 S X R l b V R 5 c G U + R m 9 y b X V s Y T w v S X R l b V R 5 c G U + P E l 0 Z W 1 Q Y X R o P l N l Y 3 R p b 2 4 x L 1 F y e V 9 T Z W N B c m V h L 1 N v d X J j Z T w v S X R l b V B h d G g + P C 9 J d G V t T G 9 j Y X R p b 2 4 + P F N 0 Y W J s Z U V u d H J p Z X M g L z 4 8 L 0 l 0 Z W 0 + P E l 0 Z W 0 + P E l 0 Z W 1 M b 2 N h d G l v b j 4 8 S X R l b V R 5 c G U + R m 9 y b X V s Y T w v S X R l b V R 5 c G U + P E l 0 Z W 1 Q Y X R o P l N l Y 3 R p b 2 4 x L 1 F y e V 9 T Z W N B c m V h L 3 B i d 1 9 S c H R f d n d f R G l t U 2 V j c m V 0 Y X J p Y W x B c m V h P C 9 J d G V t U G F 0 a D 4 8 L 0 l 0 Z W 1 M b 2 N h d G l v b j 4 8 U 3 R h Y m x l R W 5 0 c m l l c y A v P j w v S X R l b T 4 8 S X R l b T 4 8 S X R l b U x v Y 2 F 0 a W 9 u P j x J d G V t V H l w Z T 5 G b 3 J t d W x h P C 9 J d G V t V H l w Z T 4 8 S X R l b V B h d G g + U 2 V j d G l v b j E v U X J 5 X 1 N l Y 0 F y Z W E v U m V t b 3 Z l Z C U y M E N v b H V t b n M 8 L 0 l 0 Z W 1 Q Y X R o P j w v S X R l b U x v Y 2 F 0 a W 9 u P j x T d G F i b G V F b n R y a W V z I C 8 + P C 9 J d G V t P j x J d G V t P j x J d G V t T G 9 j Y X R p b 2 4 + P E l 0 Z W 1 U e X B l P k Z v c m 1 1 b G E 8 L 0 l 0 Z W 1 U e X B l P j x J d G V t U G F 0 a D 5 T Z W N 0 a W 9 u M S 9 R c n l f U 2 V j Q X J l Y S 9 S Z W 5 h b W V k J T I w Q 2 9 s d W 1 u c z w v S X R l b V B h d G g + P C 9 J d G V t T G 9 j Y X R p b 2 4 + P F N 0 Y W J s Z U V u d H J p Z X M g L z 4 8 L 0 l 0 Z W 0 + P E l 0 Z W 0 + P E l 0 Z W 1 M b 2 N h d G l v b j 4 8 S X R l b V R 5 c G U + R m 9 y b X V s Y T w v S X R l b V R 5 c G U + P E l 0 Z W 1 Q Y X R o P l N l Y 3 R p b 2 4 x L 1 F y e V 9 T Z W N B c m V h L 1 N v c n R l Z C U y M F J v d 3 M 8 L 0 l 0 Z W 1 Q Y X R o P j w v S X R l b U x v Y 2 F 0 a W 9 u P j x T d G F i b G V F b n R y a W V z I C 8 + P C 9 J d G V t P j x J d G V t P j x J d G V t T G 9 j Y X R p b 2 4 + P E l 0 Z W 1 U e X B l P k Z v c m 1 1 b G E 8 L 0 l 0 Z W 1 U e X B l P j x J d G V t U G F 0 a D 5 T Z W N 0 a W 9 u M S 9 R c n l f Q W d l b m N p Z X M 8 L 0 l 0 Z W 1 Q Y X R o P j w v S X R l b U x v Y 2 F 0 a W 9 u P j x T d G F i b G V F b n R y a W V z P j x F b n R y e S B U e X B l P S J J c 1 B y a X Z h d G U i I F Z h b H V l P S J s M C I g L z 4 8 R W 5 0 c n k g V H l w Z T 0 i U X V l c n l J R C I g V m F s d W U 9 I n M z Y T A 4 N W U 4 M C 0 x M j F i L T R h O T U t Y T V h M y 1 m N D U 1 M m F m N 2 Y 4 M G 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F k Z G V k V G 9 E Y X R h T W 9 k Z W w i I F Z h b H V l P S J s M C I g L z 4 8 R W 5 0 c n k g V H l w Z T 0 i R m l s b E V y c m 9 y Q 2 9 k Z S I g V m F s d W U 9 I n N V b m t u b 3 d u I i A v P j x F b n R y e S B U e X B l P S J G a W x s T G F z d F V w Z G F 0 Z W Q i I F Z h b H V l P S J k M j A y N S 0 x M i 0 x N F Q w M z o y O D o 1 N S 4 1 M z k 4 N z I z W i I g L z 4 8 R W 5 0 c n k g V H l w Z T 0 i R m l s b F N 0 Y X R 1 c y I g V m F s d W U 9 I n N D b 2 1 w b G V 0 Z S I g L z 4 8 L 1 N 0 Y W J s Z U V u d H J p Z X M + P C 9 J d G V t P j x J d G V t P j x J d G V t T G 9 j Y X R p b 2 4 + P E l 0 Z W 1 U e X B l P k Z v c m 1 1 b G E 8 L 0 l 0 Z W 1 U e X B l P j x J d G V t U G F 0 a D 5 T Z W N 0 a W 9 u M S 9 R c n l f Q W d l b m N p Z X M v U 2 9 1 c m N l P C 9 J d G V t U G F 0 a D 4 8 L 0 l 0 Z W 1 M b 2 N h d G l v b j 4 8 U 3 R h Y m x l R W 5 0 c m l l c y A v P j w v S X R l b T 4 8 S X R l b T 4 8 S X R l b U x v Y 2 F 0 a W 9 u P j x J d G V t V H l w Z T 5 G b 3 J t d W x h P C 9 J d G V t V H l w Z T 4 8 S X R l b V B h d G g + U 2 V j d G l v b j E v U X J 5 X 0 F n Z W 5 j a W V z L 1 B C X 0 R Q Q l Z p Z X d z X 0 F n Z W 5 j e T w v S X R l b V B h d G g + P C 9 J d G V t T G 9 j Y X R p b 2 4 + P F N 0 Y W J s Z U V u d H J p Z X M g L z 4 8 L 0 l 0 Z W 0 + P E l 0 Z W 0 + P E l 0 Z W 1 M b 2 N h d G l v b j 4 8 S X R l b V R 5 c G U + R m 9 y b X V s Y T w v S X R l b V R 5 c G U + P E l 0 Z W 1 Q Y X R o P l N l Y 3 R p b 2 4 x L 1 F y e V 9 B Z 2 V u Y 2 l l c y 9 G a W x 0 Z X J l Z C U y M F J v d 3 M 8 L 0 l 0 Z W 1 Q Y X R o P j w v S X R l b U x v Y 2 F 0 a W 9 u P j x T d G F i b G V F b n R y a W V z I C 8 + P C 9 J d G V t P j x J d G V t P j x J d G V t T G 9 j Y X R p b 2 4 + P E l 0 Z W 1 U e X B l P k Z v c m 1 1 b G E 8 L 0 l 0 Z W 1 U e X B l P j x J d G V t U G F 0 a D 5 T Z W N 0 a W 9 u M S 9 R c n l f Q W d l b m N p Z X M v Q 2 h h b m d l Z C U y M F R 5 c G U 8 L 0 l 0 Z W 1 Q Y X R o P j w v S X R l b U x v Y 2 F 0 a W 9 u P j x T d G F i b G V F b n R y a W V z I C 8 + P C 9 J d G V t P j x J d G V t P j x J d G V t T G 9 j Y X R p b 2 4 + P E l 0 Z W 1 U e X B l P k Z v c m 1 1 b G E 8 L 0 l 0 Z W 1 U e X B l P j x J d G V t U G F 0 a D 5 T Z W N 0 a W 9 u M S 9 R c n l f Q W d l b m N p Z X M v Q W d l b m N 5 P C 9 J d G V t U G F 0 a D 4 8 L 0 l 0 Z W 1 M b 2 N h d G l v b j 4 8 U 3 R h Y m x l R W 5 0 c m l l c y A v P j w v S X R l b T 4 8 S X R l b T 4 8 S X R l b U x v Y 2 F 0 a W 9 u P j x J d G V t V H l w Z T 5 G b 3 J t d W x h P C 9 J d G V t V H l w Z T 4 8 S X R l b V B h d G g + U 2 V j d G l v b j E v U X J 5 X 0 F n Z W 5 j a W V z L 0 1 l c m d l J T I w U 2 V j J T I w Q X J l Y T w v S X R l b V B h d G g + P C 9 J d G V t T G 9 j Y X R p b 2 4 + P F N 0 Y W J s Z U V u d H J p Z X M g L z 4 8 L 0 l 0 Z W 0 + P E l 0 Z W 0 + P E l 0 Z W 1 M b 2 N h d G l v b j 4 8 S X R l b V R 5 c G U + R m 9 y b X V s Y T w v S X R l b V R 5 c G U + P E l 0 Z W 1 Q Y X R o P l N l Y 3 R p b 2 4 x L 1 F y e V 9 B Z 2 V u Y 2 l l c y 9 F e H B h b m R l Z C U y M F F y e V 9 T Z W N B c m V h P C 9 J d G V t U G F 0 a D 4 8 L 0 l 0 Z W 1 M b 2 N h d G l v b j 4 8 U 3 R h Y m x l R W 5 0 c m l l c y A v P j w v S X R l b T 4 8 S X R l b T 4 8 S X R l b U x v Y 2 F 0 a W 9 u P j x J d G V t V H l w Z T 5 G b 3 J t d W x h P C 9 J d G V t V H l w Z T 4 8 S X R l b V B h d G g + U 2 V j d G l v b j E v U X J 5 X 0 F n Z W 5 j a W V z L 1 J l b 3 J k Z X J l Z C U y M E N v b H V t b n M 8 L 0 l 0 Z W 1 Q Y X R o P j w v S X R l b U x v Y 2 F 0 a W 9 u P j x T d G F i b G V F b n R y a W V z I C 8 + P C 9 J d G V t P j x J d G V t P j x J d G V t T G 9 j Y X R p b 2 4 + P E l 0 Z W 1 U e X B l P k Z v c m 1 1 b G E 8 L 0 l 0 Z W 1 U e X B l P j x J d G V t U G F 0 a D 5 T Z W N 0 a W 9 u M S 9 R c n l f Q W d l b m N p Z X M v U m V t b 3 Z l Z C U y M E N v b H V t b n M 8 L 0 l 0 Z W 1 Q Y X R o P j w v S X R l b U x v Y 2 F 0 a W 9 u P j x T d G F i b G V F b n R y a W V z I C 8 + P C 9 J d G V t P j x J d G V t P j x J d G V t T G 9 j Y X R p b 2 4 + P E l 0 Z W 1 U e X B l P k Z v c m 1 1 b G E 8 L 0 l 0 Z W 1 U e X B l P j x J d G V t U G F 0 a D 5 T Z W N 0 a W 9 u M S 9 R c n l f Q W d l b m N p Z X M v U m V u Y W 1 l Z C U y M E N v b H V t b n M 8 L 0 l 0 Z W 1 Q Y X R o P j w v S X R l b U x v Y 2 F 0 a W 9 u P j x T d G F i b G V F b n R y a W V z I C 8 + P C 9 J d G V t P j x J d G V t P j x J d G V t T G 9 j Y X R p b 2 4 + P E l 0 Z W 1 U e X B l P k Z v c m 1 1 b G E 8 L 0 l 0 Z W 1 U e X B l P j x J d G V t U G F 0 a D 5 T Z W N 0 a W 9 u M S 9 C R D I x M V 9 T d W 1 t Y X J 5 P C 9 J d G V t U G F 0 a D 4 8 L 0 l 0 Z W 1 M b 2 N h d G l v b j 4 8 U 3 R h Y m x l R W 5 0 c m l l c z 4 8 R W 5 0 c n k g V H l w Z T 0 i S X N Q c m l 2 Y X R l I i B W Y W x 1 Z T 0 i b D A i I C 8 + P E V u d H J 5 I F R 5 c G U 9 I l F 1 Z X J 5 S U Q i I F Z h b H V l P S J z Y j h l M W E x O G I t Z G F k N i 0 0 Z T Q w L T h h M T I t Z m U x M D I 1 M T B i Z D M 3 I i A v P j x F b n R y e S B U e X B l P S J G a W x s R W 5 h Y m x l Z C I g V m F s d W U 9 I m w x I i A v P j x F b n R y e S B U e X B l P S J G a W x s R X J y b 3 J D b 2 R l I i B W Y W x 1 Z T 0 i c 1 V u a 2 5 v d 2 4 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P Y m p l Y 3 R U e X B l I i B W Y W x 1 Z T 0 i c 1 R h Y m x l I i A v P j x F b n R y e S B U e X B l P S J G a W x s V G 9 E Y X R h T W 9 k Z W x F b m F i b G V k I i B W Y W x 1 Z T 0 i b D A i I C 8 + P E V u d H J 5 I F R 5 c G U 9 I k Z p b G x F c n J v c k N v d W 5 0 I i B W Y W x 1 Z T 0 i b D A i I C 8 + P E V u d H J 5 I F R 5 c G U 9 I k Z p b G x D b 3 V u d C I g V m F s d W U 9 I m w z O S I g L z 4 8 R W 5 0 c n k g V H l w Z T 0 i R m l s b F R h c m d l d C I g V m F s d W U 9 I n N C R D I x M V 9 T d W 1 t Y X J 5 I i A v P j x F b n R y e S B U e X B l P S J G a W x s T G F z d F V w Z G F 0 Z W Q i I F Z h b H V l P S J k M j A y N S 0 x M i 0 x N F Q w M z o y O T o w N y 4 4 N T E y O T g 4 W i I g L z 4 8 R W 5 0 c n k g V H l w Z T 0 i R m l s b E N v b H V t b l R 5 c G V z I i B W Y W x 1 Z T 0 i c 0 J n S U N B Z 1 l B Q m d Z R 0 F B Q U d B Q V l H Q m d Z Q U J R V U Z C U V V B Q l F V R k J R V U E i I C 8 + P E V u d H J 5 I F R 5 c G U 9 I k Z p b G x D b 2 x 1 b W 5 O Y W 1 l c y I g V m F s d W U 9 I n N b J n F 1 b 3 Q 7 U 2 V j c m V 0 Y X J p Y W w g Q X J l Y S Z x d W 9 0 O y w m c X V v d D t T Z W N y Z X R h c m l h b C B B c m V h I E N v Z G U m c X V v d D s s J n F 1 b 3 Q 7 U 2 V j I E F y Z W E g U 2 9 y d C Z x d W 9 0 O y w m c X V v d D t B Z 2 V u Y 3 k g Q 2 9 k Z S Z x d W 9 0 O y w m c X V v d D t B Z 2 V u Y 3 k g T m F t Z S Z x d W 9 0 O y w m c X V v d D t B Z 2 V u Y 3 k m c X V v d D s s J n F 1 b 3 Q 7 Q W d l b m N 5 I F N v c n Q m c X V v d D s s J n F 1 b 3 Q 7 Q m l l b m 5 p d W 0 m c X V v d D s s J n F 1 b 3 Q 7 Q n V k Z 2 V 0 I F J v d W 5 k J n F 1 b 3 Q 7 L C Z x d W 9 0 O 0 N o Y X B 0 Z X I g L y B T Z X N z a W 9 u J n F 1 b 3 Q 7 L C Z x d W 9 0 O 1 N l c 3 N p b 2 4 g U 2 9 y d C Z x d W 9 0 O y w m c X V v d D t U e X B l J n F 1 b 3 Q 7 L C Z x d W 9 0 O 1 R 5 c G U g U 2 9 y d C Z x d W 9 0 O y w m c X V v d D t U a X R s Z S Z x d W 9 0 O y w m c X V v d D t E Z X N j c m l w d G l v b n M m c X V v d D s s J n F 1 b 3 Q 7 Q 2 F w a X R h b F B y b 2 p l Y 3 R D b 2 R l J n F 1 b 3 Q 7 L C Z x d W 9 0 O 0 N h c G l 0 Y W x Q c m 9 q Z W N 0 V G l 0 b G U m c X V v d D s s J n F 1 b 3 Q 7 U H J v a m V j d C Z x d W 9 0 O y w m c X V v d D t Z M V J l Y 0 d G J n F 1 b 3 Q 7 L C Z x d W 9 0 O 1 k x U m V j V G F 4 J n F 1 b 3 Q 7 L C Z x d W 9 0 O 1 k x U m V j T k d G J n F 1 b 3 Q 7 L C Z x d W 9 0 O 1 k x U m V j R G V i d F 8 5 Q y Z x d W 9 0 O y w m c X V v d D t Z M V J l Y 0 R l Y n R f O U Q m c X V v d D s s J n F 1 b 3 Q 7 W T E g O W M g L S A 5 Z C B E Z W J 0 J n F 1 b 3 Q 7 L C Z x d W 9 0 O 1 k y U m V j R 0 Y m c X V v d D s s J n F 1 b 3 Q 7 W T J S Z W N U Y X g m c X V v d D s s J n F 1 b 3 Q 7 W T J S Z W N O R 0 Y m c X V v d D s s J n F 1 b 3 Q 7 W T J S Z W N E Z W J 0 X z l D J n F 1 b 3 Q 7 L C Z x d W 9 0 O 1 k y U m V j R G V i d F 8 5 R C Z x d W 9 0 O y w m c X V v d D t Z M i A 5 Y y A t I D l k I E R l Y n Q m c X V v d D t d I i A v P j x F b n R y e S B U e X B l P S J G a W x s U 3 R h d H V z I i B W Y W x 1 Z T 0 i c 0 N v b X B s Z X R l I i A v P j x F b n R y e S B U e X B l P S J S Z W x h d G l v b n N o a X B J b m Z v Q 2 9 u d G F p b m V y I i B W Y W x 1 Z T 0 i c 3 s m c X V v d D t j b 2 x 1 b W 5 D b 3 V u d C Z x d W 9 0 O z o z M C w m c X V v d D t r Z X l D b 2 x 1 b W 5 O Y W 1 l c y Z x d W 9 0 O z p b X S w m c X V v d D t x d W V y e V J l b G F 0 a W 9 u c 2 h p c H M m c X V v d D s 6 W 1 0 s J n F 1 b 3 Q 7 Y 2 9 s d W 1 u S W R l b n R p d G l l c y Z x d W 9 0 O z p b J n F 1 b 3 Q 7 U 2 V j d G l v b j E v Q k Q y M T F f U 3 V t b W F y e S 9 B d X R v U m V t b 3 Z l Z E N v b H V t b n M x L n t T Z W N y Z X R h c m l h b C B B c m V h L D B 9 J n F 1 b 3 Q 7 L C Z x d W 9 0 O 1 N l Y 3 R p b 2 4 x L 0 J E M j E x X 1 N 1 b W 1 h c n k v Q X V 0 b 1 J l b W 9 2 Z W R D b 2 x 1 b W 5 z M S 5 7 U 2 V j c m V 0 Y X J p Y W w g Q X J l Y S B D b 2 R l L D F 9 J n F 1 b 3 Q 7 L C Z x d W 9 0 O 1 N l Y 3 R p b 2 4 x L 0 J E M j E x X 1 N 1 b W 1 h c n k v Q X V 0 b 1 J l b W 9 2 Z W R D b 2 x 1 b W 5 z M S 5 7 U 2 V j I E F y Z W E g U 2 9 y d C w y f S Z x d W 9 0 O y w m c X V v d D t T Z W N 0 a W 9 u M S 9 C R D I x M V 9 T d W 1 t Y X J 5 L 0 F 1 d G 9 S Z W 1 v d m V k Q 2 9 s d W 1 u c z E u e 0 F n Z W 5 j e S B D b 2 R l L D N 9 J n F 1 b 3 Q 7 L C Z x d W 9 0 O 1 N l Y 3 R p b 2 4 x L 0 J E M j E x X 1 N 1 b W 1 h c n k v Q X V 0 b 1 J l b W 9 2 Z W R D b 2 x 1 b W 5 z M S 5 7 Q W d l b m N 5 I E 5 h b W U s N H 0 m c X V v d D s s J n F 1 b 3 Q 7 U 2 V j d G l v b j E v Q k Q y M T F f U 3 V t b W F y e S 9 B d X R v U m V t b 3 Z l Z E N v b H V t b n M x L n t B Z 2 V u Y 3 k s N X 0 m c X V v d D s s J n F 1 b 3 Q 7 U 2 V j d G l v b j E v Q k Q y M T F f U 3 V t b W F y e S 9 B d X R v U m V t b 3 Z l Z E N v b H V t b n M x L n t B Z 2 V u Y 3 k g U 2 9 y d C w 2 f S Z x d W 9 0 O y w m c X V v d D t T Z W N 0 a W 9 u M S 9 C R D I x M V 9 T d W 1 t Y X J 5 L 0 F 1 d G 9 S Z W 1 v d m V k Q 2 9 s d W 1 u c z E u e 0 J p Z W 5 u a X V t L D d 9 J n F 1 b 3 Q 7 L C Z x d W 9 0 O 1 N l Y 3 R p b 2 4 x L 0 J E M j E x X 1 N 1 b W 1 h c n k v Q X V 0 b 1 J l b W 9 2 Z W R D b 2 x 1 b W 5 z M S 5 7 Q n V k Z 2 V 0 I F J v d W 5 k L D h 9 J n F 1 b 3 Q 7 L C Z x d W 9 0 O 1 N l Y 3 R p b 2 4 x L 0 J E M j E x X 1 N 1 b W 1 h c n k v Q X V 0 b 1 J l b W 9 2 Z W R D b 2 x 1 b W 5 z M S 5 7 Q 2 h h c H R l c i A v I F N l c 3 N p b 2 4 s O X 0 m c X V v d D s s J n F 1 b 3 Q 7 U 2 V j d G l v b j E v Q k Q y M T F f U 3 V t b W F y e S 9 B d X R v U m V t b 3 Z l Z E N v b H V t b n M x L n t T Z X N z a W 9 u I F N v c n Q s M T B 9 J n F 1 b 3 Q 7 L C Z x d W 9 0 O 1 N l Y 3 R p b 2 4 x L 0 J E M j E x X 1 N 1 b W 1 h c n k v Q X V 0 b 1 J l b W 9 2 Z W R D b 2 x 1 b W 5 z M S 5 7 V H l w Z S w x M X 0 m c X V v d D s s J n F 1 b 3 Q 7 U 2 V j d G l v b j E v Q k Q y M T F f U 3 V t b W F y e S 9 B d X R v U m V t b 3 Z l Z E N v b H V t b n M x L n t U e X B l I F N v c n Q s M T J 9 J n F 1 b 3 Q 7 L C Z x d W 9 0 O 1 N l Y 3 R p b 2 4 x L 0 J E M j E x X 1 N 1 b W 1 h c n k v Q X V 0 b 1 J l b W 9 2 Z W R D b 2 x 1 b W 5 z M S 5 7 V G l 0 b G U s M T N 9 J n F 1 b 3 Q 7 L C Z x d W 9 0 O 1 N l Y 3 R p b 2 4 x L 0 J E M j E x X 1 N 1 b W 1 h c n k v Q X V 0 b 1 J l b W 9 2 Z W R D b 2 x 1 b W 5 z M S 5 7 R G V z Y 3 J p c H R p b 2 5 z L D E 0 f S Z x d W 9 0 O y w m c X V v d D t T Z W N 0 a W 9 u M S 9 C R D I x M V 9 T d W 1 t Y X J 5 L 0 F 1 d G 9 S Z W 1 v d m V k Q 2 9 s d W 1 u c z E u e 0 N h c G l 0 Y W x Q c m 9 q Z W N 0 Q 2 9 k Z S w x N X 0 m c X V v d D s s J n F 1 b 3 Q 7 U 2 V j d G l v b j E v Q k Q y M T F f U 3 V t b W F y e S 9 B d X R v U m V t b 3 Z l Z E N v b H V t b n M x L n t D Y X B p d G F s U H J v a m V j d F R p d G x l L D E 2 f S Z x d W 9 0 O y w m c X V v d D t T Z W N 0 a W 9 u M S 9 C R D I x M V 9 T d W 1 t Y X J 5 L 0 F 1 d G 9 S Z W 1 v d m V k Q 2 9 s d W 1 u c z E u e 1 B y b 2 p l Y 3 Q s M T d 9 J n F 1 b 3 Q 7 L C Z x d W 9 0 O 1 N l Y 3 R p b 2 4 x L 0 J E M j E x X 1 N 1 b W 1 h c n k v Q X V 0 b 1 J l b W 9 2 Z W R D b 2 x 1 b W 5 z M S 5 7 W T F S Z W N H R i w x O H 0 m c X V v d D s s J n F 1 b 3 Q 7 U 2 V j d G l v b j E v Q k Q y M T F f U 3 V t b W F y e S 9 B d X R v U m V t b 3 Z l Z E N v b H V t b n M x L n t Z M V J l Y 1 R h e C w x O X 0 m c X V v d D s s J n F 1 b 3 Q 7 U 2 V j d G l v b j E v Q k Q y M T F f U 3 V t b W F y e S 9 B d X R v U m V t b 3 Z l Z E N v b H V t b n M x L n t Z M V J l Y 0 5 H R i w y M H 0 m c X V v d D s s J n F 1 b 3 Q 7 U 2 V j d G l v b j E v Q k Q y M T F f U 3 V t b W F y e S 9 B d X R v U m V t b 3 Z l Z E N v b H V t b n M x L n t Z M V J l Y 0 R l Y n R f O U M s M j F 9 J n F 1 b 3 Q 7 L C Z x d W 9 0 O 1 N l Y 3 R p b 2 4 x L 0 J E M j E x X 1 N 1 b W 1 h c n k v Q X V 0 b 1 J l b W 9 2 Z W R D b 2 x 1 b W 5 z M S 5 7 W T F S Z W N E Z W J 0 X z l E L D I y f S Z x d W 9 0 O y w m c X V v d D t T Z W N 0 a W 9 u M S 9 C R D I x M V 9 T d W 1 t Y X J 5 L 0 F 1 d G 9 S Z W 1 v d m V k Q 2 9 s d W 1 u c z E u e 1 k x I D l j I C 0 g O W Q g R G V i d C w y M 3 0 m c X V v d D s s J n F 1 b 3 Q 7 U 2 V j d G l v b j E v Q k Q y M T F f U 3 V t b W F y e S 9 B d X R v U m V t b 3 Z l Z E N v b H V t b n M x L n t Z M l J l Y 0 d G L D I 0 f S Z x d W 9 0 O y w m c X V v d D t T Z W N 0 a W 9 u M S 9 C R D I x M V 9 T d W 1 t Y X J 5 L 0 F 1 d G 9 S Z W 1 v d m V k Q 2 9 s d W 1 u c z E u e 1 k y U m V j V G F 4 L D I 1 f S Z x d W 9 0 O y w m c X V v d D t T Z W N 0 a W 9 u M S 9 C R D I x M V 9 T d W 1 t Y X J 5 L 0 F 1 d G 9 S Z W 1 v d m V k Q 2 9 s d W 1 u c z E u e 1 k y U m V j T k d G L D I 2 f S Z x d W 9 0 O y w m c X V v d D t T Z W N 0 a W 9 u M S 9 C R D I x M V 9 T d W 1 t Y X J 5 L 0 F 1 d G 9 S Z W 1 v d m V k Q 2 9 s d W 1 u c z E u e 1 k y U m V j R G V i d F 8 5 Q y w y N 3 0 m c X V v d D s s J n F 1 b 3 Q 7 U 2 V j d G l v b j E v Q k Q y M T F f U 3 V t b W F y e S 9 B d X R v U m V t b 3 Z l Z E N v b H V t b n M x L n t Z M l J l Y 0 R l Y n R f O U Q s M j h 9 J n F 1 b 3 Q 7 L C Z x d W 9 0 O 1 N l Y 3 R p b 2 4 x L 0 J E M j E x X 1 N 1 b W 1 h c n k v Q X V 0 b 1 J l b W 9 2 Z W R D b 2 x 1 b W 5 z M S 5 7 W T I g O W M g L S A 5 Z C B E Z W J 0 L D I 5 f S Z x d W 9 0 O 1 0 s J n F 1 b 3 Q 7 Q 2 9 s d W 1 u Q 2 9 1 b n Q m c X V v d D s 6 M z A s J n F 1 b 3 Q 7 S 2 V 5 Q 2 9 s d W 1 u T m F t Z X M m c X V v d D s 6 W 1 0 s J n F 1 b 3 Q 7 Q 2 9 s d W 1 u S W R l b n R p d G l l c y Z x d W 9 0 O z p b J n F 1 b 3 Q 7 U 2 V j d G l v b j E v Q k Q y M T F f U 3 V t b W F y e S 9 B d X R v U m V t b 3 Z l Z E N v b H V t b n M x L n t T Z W N y Z X R h c m l h b C B B c m V h L D B 9 J n F 1 b 3 Q 7 L C Z x d W 9 0 O 1 N l Y 3 R p b 2 4 x L 0 J E M j E x X 1 N 1 b W 1 h c n k v Q X V 0 b 1 J l b W 9 2 Z W R D b 2 x 1 b W 5 z M S 5 7 U 2 V j c m V 0 Y X J p Y W w g Q X J l Y S B D b 2 R l L D F 9 J n F 1 b 3 Q 7 L C Z x d W 9 0 O 1 N l Y 3 R p b 2 4 x L 0 J E M j E x X 1 N 1 b W 1 h c n k v Q X V 0 b 1 J l b W 9 2 Z W R D b 2 x 1 b W 5 z M S 5 7 U 2 V j I E F y Z W E g U 2 9 y d C w y f S Z x d W 9 0 O y w m c X V v d D t T Z W N 0 a W 9 u M S 9 C R D I x M V 9 T d W 1 t Y X J 5 L 0 F 1 d G 9 S Z W 1 v d m V k Q 2 9 s d W 1 u c z E u e 0 F n Z W 5 j e S B D b 2 R l L D N 9 J n F 1 b 3 Q 7 L C Z x d W 9 0 O 1 N l Y 3 R p b 2 4 x L 0 J E M j E x X 1 N 1 b W 1 h c n k v Q X V 0 b 1 J l b W 9 2 Z W R D b 2 x 1 b W 5 z M S 5 7 Q W d l b m N 5 I E 5 h b W U s N H 0 m c X V v d D s s J n F 1 b 3 Q 7 U 2 V j d G l v b j E v Q k Q y M T F f U 3 V t b W F y e S 9 B d X R v U m V t b 3 Z l Z E N v b H V t b n M x L n t B Z 2 V u Y 3 k s N X 0 m c X V v d D s s J n F 1 b 3 Q 7 U 2 V j d G l v b j E v Q k Q y M T F f U 3 V t b W F y e S 9 B d X R v U m V t b 3 Z l Z E N v b H V t b n M x L n t B Z 2 V u Y 3 k g U 2 9 y d C w 2 f S Z x d W 9 0 O y w m c X V v d D t T Z W N 0 a W 9 u M S 9 C R D I x M V 9 T d W 1 t Y X J 5 L 0 F 1 d G 9 S Z W 1 v d m V k Q 2 9 s d W 1 u c z E u e 0 J p Z W 5 u a X V t L D d 9 J n F 1 b 3 Q 7 L C Z x d W 9 0 O 1 N l Y 3 R p b 2 4 x L 0 J E M j E x X 1 N 1 b W 1 h c n k v Q X V 0 b 1 J l b W 9 2 Z W R D b 2 x 1 b W 5 z M S 5 7 Q n V k Z 2 V 0 I F J v d W 5 k L D h 9 J n F 1 b 3 Q 7 L C Z x d W 9 0 O 1 N l Y 3 R p b 2 4 x L 0 J E M j E x X 1 N 1 b W 1 h c n k v Q X V 0 b 1 J l b W 9 2 Z W R D b 2 x 1 b W 5 z M S 5 7 Q 2 h h c H R l c i A v I F N l c 3 N p b 2 4 s O X 0 m c X V v d D s s J n F 1 b 3 Q 7 U 2 V j d G l v b j E v Q k Q y M T F f U 3 V t b W F y e S 9 B d X R v U m V t b 3 Z l Z E N v b H V t b n M x L n t T Z X N z a W 9 u I F N v c n Q s M T B 9 J n F 1 b 3 Q 7 L C Z x d W 9 0 O 1 N l Y 3 R p b 2 4 x L 0 J E M j E x X 1 N 1 b W 1 h c n k v Q X V 0 b 1 J l b W 9 2 Z W R D b 2 x 1 b W 5 z M S 5 7 V H l w Z S w x M X 0 m c X V v d D s s J n F 1 b 3 Q 7 U 2 V j d G l v b j E v Q k Q y M T F f U 3 V t b W F y e S 9 B d X R v U m V t b 3 Z l Z E N v b H V t b n M x L n t U e X B l I F N v c n Q s M T J 9 J n F 1 b 3 Q 7 L C Z x d W 9 0 O 1 N l Y 3 R p b 2 4 x L 0 J E M j E x X 1 N 1 b W 1 h c n k v Q X V 0 b 1 J l b W 9 2 Z W R D b 2 x 1 b W 5 z M S 5 7 V G l 0 b G U s M T N 9 J n F 1 b 3 Q 7 L C Z x d W 9 0 O 1 N l Y 3 R p b 2 4 x L 0 J E M j E x X 1 N 1 b W 1 h c n k v Q X V 0 b 1 J l b W 9 2 Z W R D b 2 x 1 b W 5 z M S 5 7 R G V z Y 3 J p c H R p b 2 5 z L D E 0 f S Z x d W 9 0 O y w m c X V v d D t T Z W N 0 a W 9 u M S 9 C R D I x M V 9 T d W 1 t Y X J 5 L 0 F 1 d G 9 S Z W 1 v d m V k Q 2 9 s d W 1 u c z E u e 0 N h c G l 0 Y W x Q c m 9 q Z W N 0 Q 2 9 k Z S w x N X 0 m c X V v d D s s J n F 1 b 3 Q 7 U 2 V j d G l v b j E v Q k Q y M T F f U 3 V t b W F y e S 9 B d X R v U m V t b 3 Z l Z E N v b H V t b n M x L n t D Y X B p d G F s U H J v a m V j d F R p d G x l L D E 2 f S Z x d W 9 0 O y w m c X V v d D t T Z W N 0 a W 9 u M S 9 C R D I x M V 9 T d W 1 t Y X J 5 L 0 F 1 d G 9 S Z W 1 v d m V k Q 2 9 s d W 1 u c z E u e 1 B y b 2 p l Y 3 Q s M T d 9 J n F 1 b 3 Q 7 L C Z x d W 9 0 O 1 N l Y 3 R p b 2 4 x L 0 J E M j E x X 1 N 1 b W 1 h c n k v Q X V 0 b 1 J l b W 9 2 Z W R D b 2 x 1 b W 5 z M S 5 7 W T F S Z W N H R i w x O H 0 m c X V v d D s s J n F 1 b 3 Q 7 U 2 V j d G l v b j E v Q k Q y M T F f U 3 V t b W F y e S 9 B d X R v U m V t b 3 Z l Z E N v b H V t b n M x L n t Z M V J l Y 1 R h e C w x O X 0 m c X V v d D s s J n F 1 b 3 Q 7 U 2 V j d G l v b j E v Q k Q y M T F f U 3 V t b W F y e S 9 B d X R v U m V t b 3 Z l Z E N v b H V t b n M x L n t Z M V J l Y 0 5 H R i w y M H 0 m c X V v d D s s J n F 1 b 3 Q 7 U 2 V j d G l v b j E v Q k Q y M T F f U 3 V t b W F y e S 9 B d X R v U m V t b 3 Z l Z E N v b H V t b n M x L n t Z M V J l Y 0 R l Y n R f O U M s M j F 9 J n F 1 b 3 Q 7 L C Z x d W 9 0 O 1 N l Y 3 R p b 2 4 x L 0 J E M j E x X 1 N 1 b W 1 h c n k v Q X V 0 b 1 J l b W 9 2 Z W R D b 2 x 1 b W 5 z M S 5 7 W T F S Z W N E Z W J 0 X z l E L D I y f S Z x d W 9 0 O y w m c X V v d D t T Z W N 0 a W 9 u M S 9 C R D I x M V 9 T d W 1 t Y X J 5 L 0 F 1 d G 9 S Z W 1 v d m V k Q 2 9 s d W 1 u c z E u e 1 k x I D l j I C 0 g O W Q g R G V i d C w y M 3 0 m c X V v d D s s J n F 1 b 3 Q 7 U 2 V j d G l v b j E v Q k Q y M T F f U 3 V t b W F y e S 9 B d X R v U m V t b 3 Z l Z E N v b H V t b n M x L n t Z M l J l Y 0 d G L D I 0 f S Z x d W 9 0 O y w m c X V v d D t T Z W N 0 a W 9 u M S 9 C R D I x M V 9 T d W 1 t Y X J 5 L 0 F 1 d G 9 S Z W 1 v d m V k Q 2 9 s d W 1 u c z E u e 1 k y U m V j V G F 4 L D I 1 f S Z x d W 9 0 O y w m c X V v d D t T Z W N 0 a W 9 u M S 9 C R D I x M V 9 T d W 1 t Y X J 5 L 0 F 1 d G 9 S Z W 1 v d m V k Q 2 9 s d W 1 u c z E u e 1 k y U m V j T k d G L D I 2 f S Z x d W 9 0 O y w m c X V v d D t T Z W N 0 a W 9 u M S 9 C R D I x M V 9 T d W 1 t Y X J 5 L 0 F 1 d G 9 S Z W 1 v d m V k Q 2 9 s d W 1 u c z E u e 1 k y U m V j R G V i d F 8 5 Q y w y N 3 0 m c X V v d D s s J n F 1 b 3 Q 7 U 2 V j d G l v b j E v Q k Q y M T F f U 3 V t b W F y e S 9 B d X R v U m V t b 3 Z l Z E N v b H V t b n M x L n t Z M l J l Y 0 R l Y n R f O U Q s M j h 9 J n F 1 b 3 Q 7 L C Z x d W 9 0 O 1 N l Y 3 R p b 2 4 x L 0 J E M j E x X 1 N 1 b W 1 h c n k v Q X V 0 b 1 J l b W 9 2 Z W R D b 2 x 1 b W 5 z M S 5 7 W T I g O W M g L S A 5 Z C B E Z W J 0 L D I 5 f S Z x d W 9 0 O 1 0 s J n F 1 b 3 Q 7 U m V s Y X R p b 2 5 z a G l w S W 5 m b y Z x d W 9 0 O z p b X X 0 i I C 8 + P E V u d H J 5 I F R 5 c G U 9 I k F k Z G V k V G 9 E Y X R h T W 9 k Z W w i I F Z h b H V l P S J s M C I g L z 4 8 L 1 N 0 Y W J s Z U V u d H J p Z X M + P C 9 J d G V t P j x J d G V t P j x J d G V t T G 9 j Y X R p b 2 4 + P E l 0 Z W 1 U e X B l P k Z v c m 1 1 b G E 8 L 0 l 0 Z W 1 U e X B l P j x J d G V t U G F 0 a D 5 T Z W N 0 a W 9 u M S 9 C R D I x M V 9 T d W 1 t Y X J 5 L 1 N v d X J j Z T w v S X R l b V B h d G g + P C 9 J d G V t T G 9 j Y X R p b 2 4 + P F N 0 Y W J s Z U V u d H J p Z X M g L z 4 8 L 0 l 0 Z W 0 + P E l 0 Z W 0 + P E l 0 Z W 1 M b 2 N h d G l v b j 4 8 S X R l b V R 5 c G U + R m 9 y b X V s Y T w v S X R l b V R 5 c G U + P E l 0 Z W 1 Q Y X R o P l N l Y 3 R p b 2 4 x L 0 J E M j E x X 1 N 1 b W 1 h c n k v Q 2 h h c H R l c i U y M C U y R i U y M F N l c 3 N p b 2 4 8 L 0 l 0 Z W 1 Q Y X R o P j w v S X R l b U x v Y 2 F 0 a W 9 u P j x T d G F i b G V F b n R y a W V z I C 8 + P C 9 J d G V t P j x J d G V t P j x J d G V t T G 9 j Y X R p b 2 4 + P E l 0 Z W 1 U e X B l P k Z v c m 1 1 b G E 8 L 0 l 0 Z W 1 U e X B l P j x J d G V t U G F 0 a D 5 T Z W N 0 a W 9 u M S 9 C R D I x M V 9 T d W 1 t Y X J 5 L 1 N l c 3 N p b 2 4 l M j B T b 3 J 0 P C 9 J d G V t U G F 0 a D 4 8 L 0 l 0 Z W 1 M b 2 N h d G l v b j 4 8 U 3 R h Y m x l R W 5 0 c m l l c y A v P j w v S X R l b T 4 8 S X R l b T 4 8 S X R l b U x v Y 2 F 0 a W 9 u P j x J d G V t V H l w Z T 5 G b 3 J t d W x h P C 9 J d G V t V H l w Z T 4 8 S X R l b V B h d G g + U 2 V j d G l v b j E v U X J 5 X 0 J 1 b G x l d H M 8 L 0 l 0 Z W 1 Q Y X R o P j w v S X R l b U x v Y 2 F 0 a W 9 u P j x T d G F i b G V F b n R y a W V z P j x F b n R y e S B U e X B l P S J J c 1 B y a X Z h d G U i I F Z h b H V l P S J s M C I g L z 4 8 R W 5 0 c n k g V H l w Z T 0 i U X V l c n l J R C I g V m F s d W U 9 I n M 4 N m Z j Z T M 2 N S 1 m O G Q z L T Q 3 O D U t O G V l N S 1 k N W I 5 O W Z j Z T M 3 O 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T G F z d F V w Z G F 0 Z W Q i I F Z h b H V l P S J k M j A y N S 0 x M i 0 x N F Q w M z o y O D o 1 N S 4 1 M z k 4 N z I z W i I g L z 4 8 R W 5 0 c n k g V H l w Z T 0 i R m l s b E N v b H V t b l R 5 c G V z I i B W Y W x 1 Z T 0 i c 0 F n W U N C Z 1 l H Q W d Z R 0 J n W U V C Q V F F Q k F R R U J B U U V C Q V F H Q m c 9 P S I g L z 4 8 R W 5 0 c n k g V H l w Z T 0 i R m l s b E N v b H V t b k 5 h b W V z I i B W Y W x 1 Z T 0 i c 1 s m c X V v d D t T Z W N T b 3 J 0 J n F 1 b 3 Q 7 L C Z x d W 9 0 O 0 F n e V N v c n Q m c X V v d D s s J n F 1 b 3 Q 7 U 3 V i b W l z c 2 l v b l N v c n Q m c X V v d D s s J n F 1 b 3 Q 7 U 3 V i b W l z c 2 l v b l R 5 c G U m c X V v d D s s J n F 1 b 3 Q 7 U 2 V j c m V 0 Y X J p Y W x B c m V h Q 2 9 k Z S Z x d W 9 0 O y w m c X V v d D t T Z W N y Z X R h c m l h b E F y Z W F O Y W 1 l J n F 1 b 3 Q 7 L C Z x d W 9 0 O 0 F n Z W 5 j e U N v Z G U m c X V v d D s s J n F 1 b 3 Q 7 Q W d l b m N 5 T m F t Z S Z x d W 9 0 O y w m c X V v d D t T d W J t a X N z a W 9 u V G l 0 b G U m c X V v d D s s J n F 1 b 3 Q 7 R G 9 j d W 1 l b n R J Z C Z x d W 9 0 O y w m c X V v d D t C d W R n Z X R S b 3 V u Z C Z x d W 9 0 O y w m c X V v d D t H R k R v b G x h c n N G W T E m c X V v d D s s J n F 1 b 3 Q 7 R 0 Z E b 2 x s Y X J z R l k y J n F 1 b 3 Q 7 L C Z x d W 9 0 O 0 J v b m R E b 2 x s Y X J z R l k x J n F 1 b 3 Q 7 L C Z x d W 9 0 O 0 J v b m R E b 2 x s Y X J z R l k y J n F 1 b 3 Q 7 L C Z x d W 9 0 O 0 5 H R k R v b G x h c n N G W T E m c X V v d D s s J n F 1 b 3 Q 7 T k d G R G 9 s b G F y c 0 Z Z M i Z x d W 9 0 O y w m c X V v d D t H R l B v c 2 l 0 a W 9 u c 0 Z Z M S Z x d W 9 0 O y w m c X V v d D t H R l B v c 2 l 0 a W 9 u c 0 Z Z M i Z x d W 9 0 O y w m c X V v d D t O R 0 Z Q b 3 N p d G l v b n N G W T E m c X V v d D s s J n F 1 b 3 Q 7 T k d G U G 9 z a X R p b 2 5 z R l k y J n F 1 b 3 Q 7 L C Z x d W 9 0 O 1 J l c 2 9 1 c m N l c 0 Z Z M S Z x d W 9 0 O y w m c X V v d D t S Z X N v d X J j Z X N G W T I m c X V v d D s s J n F 1 b 3 Q 7 Q n V k Z 2 V 0 Q n V s b G V 0 J n F 1 b 3 Q 7 L C Z x d W 9 0 O 1 N 0 Z X B O Y W 1 l J n F 1 b 3 Q 7 X S I g L z 4 8 R W 5 0 c n k g V H l w Z T 0 i R m l s b F N 0 Y X R 1 c y I g V m F s d W U 9 I n N D b 2 1 w b G V 0 Z S I g L z 4 8 R W 5 0 c n k g V H l w Z T 0 i U m V s Y X R p b 2 5 z a G l w S W 5 m b 0 N v b n R h a W 5 l c i I g V m F s d W U 9 I n N 7 J n F 1 b 3 Q 7 Y 2 9 s d W 1 u Q 2 9 1 b n Q m c X V v d D s 6 M j U s J n F 1 b 3 Q 7 a 2 V 5 Q 2 9 s d W 1 u T m F t Z X M m c X V v d D s 6 W 1 0 s J n F 1 b 3 Q 7 c X V l c n l S Z W x h d G l v b n N o a X B z J n F 1 b 3 Q 7 O l t d L C Z x d W 9 0 O 2 N v b H V t b k l k Z W 5 0 a X R p Z X M m c X V v d D s 6 W y Z x d W 9 0 O 1 N l Y 3 R p b 2 4 x L 1 F y e V 9 C d W x s Z X R z L 0 F 1 d G 9 S Z W 1 v d m V k Q 2 9 s d W 1 u c z E u e 1 N l Y 1 N v c n Q s M H 0 m c X V v d D s s J n F 1 b 3 Q 7 U 2 V j d G l v b j E v U X J 5 X 0 J 1 b G x l d H M v Q X V 0 b 1 J l b W 9 2 Z W R D b 2 x 1 b W 5 z M S 5 7 Q W d 5 U 2 9 y d C w x f S Z x d W 9 0 O y w m c X V v d D t T Z W N 0 a W 9 u M S 9 R c n l f Q n V s b G V 0 c y 9 B d X R v U m V t b 3 Z l Z E N v b H V t b n M x L n t T d W J t a X N z a W 9 u U 2 9 y d C w y f S Z x d W 9 0 O y w m c X V v d D t T Z W N 0 a W 9 u M S 9 R c n l f Q n V s b G V 0 c y 9 B d X R v U m V t b 3 Z l Z E N v b H V t b n M x L n t T d W J t a X N z a W 9 u V H l w Z S w z f S Z x d W 9 0 O y w m c X V v d D t T Z W N 0 a W 9 u M S 9 R c n l f Q n V s b G V 0 c y 9 B d X R v U m V t b 3 Z l Z E N v b H V t b n M x L n t T Z W N y Z X R h c m l h b E F y Z W F D b 2 R l L D R 9 J n F 1 b 3 Q 7 L C Z x d W 9 0 O 1 N l Y 3 R p b 2 4 x L 1 F y e V 9 C d W x s Z X R z L 0 F 1 d G 9 S Z W 1 v d m V k Q 2 9 s d W 1 u c z E u e 1 N l Y 3 J l d G F y a W F s Q X J l Y U 5 h b W U s N X 0 m c X V v d D s s J n F 1 b 3 Q 7 U 2 V j d G l v b j E v U X J 5 X 0 J 1 b G x l d H M v Q X V 0 b 1 J l b W 9 2 Z W R D b 2 x 1 b W 5 z M S 5 7 Q W d l b m N 5 Q 2 9 k Z S w 2 f S Z x d W 9 0 O y w m c X V v d D t T Z W N 0 a W 9 u M S 9 R c n l f Q n V s b G V 0 c y 9 B d X R v U m V t b 3 Z l Z E N v b H V t b n M x L n t B Z 2 V u Y 3 l O Y W 1 l L D d 9 J n F 1 b 3 Q 7 L C Z x d W 9 0 O 1 N l Y 3 R p b 2 4 x L 1 F y e V 9 C d W x s Z X R z L 0 F 1 d G 9 S Z W 1 v d m V k Q 2 9 s d W 1 u c z E u e 1 N 1 Y m 1 p c 3 N p b 2 5 U a X R s Z S w 4 f S Z x d W 9 0 O y w m c X V v d D t T Z W N 0 a W 9 u M S 9 R c n l f Q n V s b G V 0 c y 9 B d X R v U m V t b 3 Z l Z E N v b H V t b n M x L n t E b 2 N 1 b W V u d E l k L D l 9 J n F 1 b 3 Q 7 L C Z x d W 9 0 O 1 N l Y 3 R p b 2 4 x L 1 F y e V 9 C d W x s Z X R z L 0 F 1 d G 9 S Z W 1 v d m V k Q 2 9 s d W 1 u c z E u e 0 J 1 Z G d l d F J v d W 5 k L D E w f S Z x d W 9 0 O y w m c X V v d D t T Z W N 0 a W 9 u M S 9 R c n l f Q n V s b G V 0 c y 9 B d X R v U m V t b 3 Z l Z E N v b H V t b n M x L n t H R k R v b G x h c n N G W T E s M T F 9 J n F 1 b 3 Q 7 L C Z x d W 9 0 O 1 N l Y 3 R p b 2 4 x L 1 F y e V 9 C d W x s Z X R z L 0 F 1 d G 9 S Z W 1 v d m V k Q 2 9 s d W 1 u c z E u e 0 d G R G 9 s b G F y c 0 Z Z M i w x M n 0 m c X V v d D s s J n F 1 b 3 Q 7 U 2 V j d G l v b j E v U X J 5 X 0 J 1 b G x l d H M v Q X V 0 b 1 J l b W 9 2 Z W R D b 2 x 1 b W 5 z M S 5 7 Q m 9 u Z E R v b G x h c n N G W T E s M T N 9 J n F 1 b 3 Q 7 L C Z x d W 9 0 O 1 N l Y 3 R p b 2 4 x L 1 F y e V 9 C d W x s Z X R z L 0 F 1 d G 9 S Z W 1 v d m V k Q 2 9 s d W 1 u c z E u e 0 J v b m R E b 2 x s Y X J z R l k y L D E 0 f S Z x d W 9 0 O y w m c X V v d D t T Z W N 0 a W 9 u M S 9 R c n l f Q n V s b G V 0 c y 9 B d X R v U m V t b 3 Z l Z E N v b H V t b n M x L n t O R 0 Z E b 2 x s Y X J z R l k x L D E 1 f S Z x d W 9 0 O y w m c X V v d D t T Z W N 0 a W 9 u M S 9 R c n l f Q n V s b G V 0 c y 9 B d X R v U m V t b 3 Z l Z E N v b H V t b n M x L n t O R 0 Z E b 2 x s Y X J z R l k y L D E 2 f S Z x d W 9 0 O y w m c X V v d D t T Z W N 0 a W 9 u M S 9 R c n l f Q n V s b G V 0 c y 9 B d X R v U m V t b 3 Z l Z E N v b H V t b n M x L n t H R l B v c 2 l 0 a W 9 u c 0 Z Z M S w x N 3 0 m c X V v d D s s J n F 1 b 3 Q 7 U 2 V j d G l v b j E v U X J 5 X 0 J 1 b G x l d H M v Q X V 0 b 1 J l b W 9 2 Z W R D b 2 x 1 b W 5 z M S 5 7 R 0 Z Q b 3 N p d G l v b n N G W T I s M T h 9 J n F 1 b 3 Q 7 L C Z x d W 9 0 O 1 N l Y 3 R p b 2 4 x L 1 F y e V 9 C d W x s Z X R z L 0 F 1 d G 9 S Z W 1 v d m V k Q 2 9 s d W 1 u c z E u e 0 5 H R l B v c 2 l 0 a W 9 u c 0 Z Z M S w x O X 0 m c X V v d D s s J n F 1 b 3 Q 7 U 2 V j d G l v b j E v U X J 5 X 0 J 1 b G x l d H M v Q X V 0 b 1 J l b W 9 2 Z W R D b 2 x 1 b W 5 z M S 5 7 T k d G U G 9 z a X R p b 2 5 z R l k y L D I w f S Z x d W 9 0 O y w m c X V v d D t T Z W N 0 a W 9 u M S 9 R c n l f Q n V s b G V 0 c y 9 B d X R v U m V t b 3 Z l Z E N v b H V t b n M x L n t S Z X N v d X J j Z X N G W T E s M j F 9 J n F 1 b 3 Q 7 L C Z x d W 9 0 O 1 N l Y 3 R p b 2 4 x L 1 F y e V 9 C d W x s Z X R z L 0 F 1 d G 9 S Z W 1 v d m V k Q 2 9 s d W 1 u c z E u e 1 J l c 2 9 1 c m N l c 0 Z Z M i w y M n 0 m c X V v d D s s J n F 1 b 3 Q 7 U 2 V j d G l v b j E v U X J 5 X 0 J 1 b G x l d H M v Q X V 0 b 1 J l b W 9 2 Z W R D b 2 x 1 b W 5 z M S 5 7 Q n V k Z 2 V 0 Q n V s b G V 0 L D I z f S Z x d W 9 0 O y w m c X V v d D t T Z W N 0 a W 9 u M S 9 R c n l f Q n V s b G V 0 c y 9 B d X R v U m V t b 3 Z l Z E N v b H V t b n M x L n t T d G V w T m F t Z S w y N H 0 m c X V v d D t d L C Z x d W 9 0 O 0 N v b H V t b k N v d W 5 0 J n F 1 b 3 Q 7 O j I 1 L C Z x d W 9 0 O 0 t l e U N v b H V t b k 5 h b W V z J n F 1 b 3 Q 7 O l t d L C Z x d W 9 0 O 0 N v b H V t b k l k Z W 5 0 a X R p Z X M m c X V v d D s 6 W y Z x d W 9 0 O 1 N l Y 3 R p b 2 4 x L 1 F y e V 9 C d W x s Z X R z L 0 F 1 d G 9 S Z W 1 v d m V k Q 2 9 s d W 1 u c z E u e 1 N l Y 1 N v c n Q s M H 0 m c X V v d D s s J n F 1 b 3 Q 7 U 2 V j d G l v b j E v U X J 5 X 0 J 1 b G x l d H M v Q X V 0 b 1 J l b W 9 2 Z W R D b 2 x 1 b W 5 z M S 5 7 Q W d 5 U 2 9 y d C w x f S Z x d W 9 0 O y w m c X V v d D t T Z W N 0 a W 9 u M S 9 R c n l f Q n V s b G V 0 c y 9 B d X R v U m V t b 3 Z l Z E N v b H V t b n M x L n t T d W J t a X N z a W 9 u U 2 9 y d C w y f S Z x d W 9 0 O y w m c X V v d D t T Z W N 0 a W 9 u M S 9 R c n l f Q n V s b G V 0 c y 9 B d X R v U m V t b 3 Z l Z E N v b H V t b n M x L n t T d W J t a X N z a W 9 u V H l w Z S w z f S Z x d W 9 0 O y w m c X V v d D t T Z W N 0 a W 9 u M S 9 R c n l f Q n V s b G V 0 c y 9 B d X R v U m V t b 3 Z l Z E N v b H V t b n M x L n t T Z W N y Z X R h c m l h b E F y Z W F D b 2 R l L D R 9 J n F 1 b 3 Q 7 L C Z x d W 9 0 O 1 N l Y 3 R p b 2 4 x L 1 F y e V 9 C d W x s Z X R z L 0 F 1 d G 9 S Z W 1 v d m V k Q 2 9 s d W 1 u c z E u e 1 N l Y 3 J l d G F y a W F s Q X J l Y U 5 h b W U s N X 0 m c X V v d D s s J n F 1 b 3 Q 7 U 2 V j d G l v b j E v U X J 5 X 0 J 1 b G x l d H M v Q X V 0 b 1 J l b W 9 2 Z W R D b 2 x 1 b W 5 z M S 5 7 Q W d l b m N 5 Q 2 9 k Z S w 2 f S Z x d W 9 0 O y w m c X V v d D t T Z W N 0 a W 9 u M S 9 R c n l f Q n V s b G V 0 c y 9 B d X R v U m V t b 3 Z l Z E N v b H V t b n M x L n t B Z 2 V u Y 3 l O Y W 1 l L D d 9 J n F 1 b 3 Q 7 L C Z x d W 9 0 O 1 N l Y 3 R p b 2 4 x L 1 F y e V 9 C d W x s Z X R z L 0 F 1 d G 9 S Z W 1 v d m V k Q 2 9 s d W 1 u c z E u e 1 N 1 Y m 1 p c 3 N p b 2 5 U a X R s Z S w 4 f S Z x d W 9 0 O y w m c X V v d D t T Z W N 0 a W 9 u M S 9 R c n l f Q n V s b G V 0 c y 9 B d X R v U m V t b 3 Z l Z E N v b H V t b n M x L n t E b 2 N 1 b W V u d E l k L D l 9 J n F 1 b 3 Q 7 L C Z x d W 9 0 O 1 N l Y 3 R p b 2 4 x L 1 F y e V 9 C d W x s Z X R z L 0 F 1 d G 9 S Z W 1 v d m V k Q 2 9 s d W 1 u c z E u e 0 J 1 Z G d l d F J v d W 5 k L D E w f S Z x d W 9 0 O y w m c X V v d D t T Z W N 0 a W 9 u M S 9 R c n l f Q n V s b G V 0 c y 9 B d X R v U m V t b 3 Z l Z E N v b H V t b n M x L n t H R k R v b G x h c n N G W T E s M T F 9 J n F 1 b 3 Q 7 L C Z x d W 9 0 O 1 N l Y 3 R p b 2 4 x L 1 F y e V 9 C d W x s Z X R z L 0 F 1 d G 9 S Z W 1 v d m V k Q 2 9 s d W 1 u c z E u e 0 d G R G 9 s b G F y c 0 Z Z M i w x M n 0 m c X V v d D s s J n F 1 b 3 Q 7 U 2 V j d G l v b j E v U X J 5 X 0 J 1 b G x l d H M v Q X V 0 b 1 J l b W 9 2 Z W R D b 2 x 1 b W 5 z M S 5 7 Q m 9 u Z E R v b G x h c n N G W T E s M T N 9 J n F 1 b 3 Q 7 L C Z x d W 9 0 O 1 N l Y 3 R p b 2 4 x L 1 F y e V 9 C d W x s Z X R z L 0 F 1 d G 9 S Z W 1 v d m V k Q 2 9 s d W 1 u c z E u e 0 J v b m R E b 2 x s Y X J z R l k y L D E 0 f S Z x d W 9 0 O y w m c X V v d D t T Z W N 0 a W 9 u M S 9 R c n l f Q n V s b G V 0 c y 9 B d X R v U m V t b 3 Z l Z E N v b H V t b n M x L n t O R 0 Z E b 2 x s Y X J z R l k x L D E 1 f S Z x d W 9 0 O y w m c X V v d D t T Z W N 0 a W 9 u M S 9 R c n l f Q n V s b G V 0 c y 9 B d X R v U m V t b 3 Z l Z E N v b H V t b n M x L n t O R 0 Z E b 2 x s Y X J z R l k y L D E 2 f S Z x d W 9 0 O y w m c X V v d D t T Z W N 0 a W 9 u M S 9 R c n l f Q n V s b G V 0 c y 9 B d X R v U m V t b 3 Z l Z E N v b H V t b n M x L n t H R l B v c 2 l 0 a W 9 u c 0 Z Z M S w x N 3 0 m c X V v d D s s J n F 1 b 3 Q 7 U 2 V j d G l v b j E v U X J 5 X 0 J 1 b G x l d H M v Q X V 0 b 1 J l b W 9 2 Z W R D b 2 x 1 b W 5 z M S 5 7 R 0 Z Q b 3 N p d G l v b n N G W T I s M T h 9 J n F 1 b 3 Q 7 L C Z x d W 9 0 O 1 N l Y 3 R p b 2 4 x L 1 F y e V 9 C d W x s Z X R z L 0 F 1 d G 9 S Z W 1 v d m V k Q 2 9 s d W 1 u c z E u e 0 5 H R l B v c 2 l 0 a W 9 u c 0 Z Z M S w x O X 0 m c X V v d D s s J n F 1 b 3 Q 7 U 2 V j d G l v b j E v U X J 5 X 0 J 1 b G x l d H M v Q X V 0 b 1 J l b W 9 2 Z W R D b 2 x 1 b W 5 z M S 5 7 T k d G U G 9 z a X R p b 2 5 z R l k y L D I w f S Z x d W 9 0 O y w m c X V v d D t T Z W N 0 a W 9 u M S 9 R c n l f Q n V s b G V 0 c y 9 B d X R v U m V t b 3 Z l Z E N v b H V t b n M x L n t S Z X N v d X J j Z X N G W T E s M j F 9 J n F 1 b 3 Q 7 L C Z x d W 9 0 O 1 N l Y 3 R p b 2 4 x L 1 F y e V 9 C d W x s Z X R z L 0 F 1 d G 9 S Z W 1 v d m V k Q 2 9 s d W 1 u c z E u e 1 J l c 2 9 1 c m N l c 0 Z Z M i w y M n 0 m c X V v d D s s J n F 1 b 3 Q 7 U 2 V j d G l v b j E v U X J 5 X 0 J 1 b G x l d H M v Q X V 0 b 1 J l b W 9 2 Z W R D b 2 x 1 b W 5 z M S 5 7 Q n V k Z 2 V 0 Q n V s b G V 0 L D I z f S Z x d W 9 0 O y w m c X V v d D t T Z W N 0 a W 9 u M S 9 R c n l f Q n V s b G V 0 c y 9 B d X R v U m V t b 3 Z l Z E N v b H V t b n M x L n t T d G V w T m F t Z S w y N H 0 m c X V v d D t d L C Z x d W 9 0 O 1 J l b G F 0 a W 9 u c 2 h p c E l u Z m 8 m c X V v d D s 6 W 1 1 9 I i A v P j x F b n R y e S B U e X B l P S J G a W x s Z W R D b 2 1 w b G V 0 Z V J l c 3 V s d F R v V 2 9 y a 3 N o Z W V 0 I i B W Y W x 1 Z T 0 i b D E i I C 8 + P E V u d H J 5 I F R 5 c G U 9 I k Z p b G x F c n J v c k N v d W 5 0 I i B W Y W x 1 Z T 0 i b D A i I C 8 + P E V u d H J 5 I F R 5 c G U 9 I k Z p b G x F c n J v c k N v Z G U i I F Z h b H V l P S J z V W 5 r b m 9 3 b i I g L z 4 8 R W 5 0 c n k g V H l w Z T 0 i R m l s b E N v d W 5 0 I i B W Y W x 1 Z T 0 i b D M 5 I i A v P j x F b n R y e S B U e X B l P S J B Z G R l Z F R v R G F 0 Y U 1 v Z G V s I i B W Y W x 1 Z T 0 i b D A i I C 8 + P C 9 T d G F i b G V F b n R y a W V z P j w v S X R l b T 4 8 S X R l b T 4 8 S X R l b U x v Y 2 F 0 a W 9 u P j x J d G V t V H l w Z T 5 G b 3 J t d W x h P C 9 J d G V t V H l w Z T 4 8 S X R l b V B h d G g + U 2 V j d G l v b j E v U X J 5 X 0 J 1 b G x l d H M v U 2 9 1 c m N l P C 9 J d G V t U G F 0 a D 4 8 L 0 l 0 Z W 1 M b 2 N h d G l v b j 4 8 U 3 R h Y m x l R W 5 0 c m l l c y A v P j w v S X R l b T 4 8 S X R l b T 4 8 S X R l b U x v Y 2 F 0 a W 9 u P j x J d G V t V H l w Z T 5 G b 3 J t d W x h P C 9 J d G V t V H l w Z T 4 8 S X R l b V B h d G g + U 2 V j d G l v b j E v U X J 5 X 0 J 1 b G x l d H M v R m l s d G V y Z W Q l M j B S b 3 d z P C 9 J d G V t U G F 0 a D 4 8 L 0 l 0 Z W 1 M b 2 N h d G l v b j 4 8 U 3 R h Y m x l R W 5 0 c m l l c y A v P j w v S X R l b T 4 8 S X R l b T 4 8 S X R l b U x v Y 2 F 0 a W 9 u P j x J d G V t V H l w Z T 5 G b 3 J t d W x h P C 9 J d G V t V H l w Z T 4 8 S X R l b V B h d G g + U 2 V j d G l v b j E v U X J 5 X 0 J 1 b G x l d H M v U m V w b G F j Z S U y M C U y N n J z c X V v P C 9 J d G V t U G F 0 a D 4 8 L 0 l 0 Z W 1 M b 2 N h d G l v b j 4 8 U 3 R h Y m x l R W 5 0 c m l l c y A v P j w v S X R l b T 4 8 S X R l b T 4 8 S X R l b U x v Y 2 F 0 a W 9 u P j x J d G V t V H l w Z T 5 G b 3 J t d W x h P C 9 J d G V t V H l w Z T 4 8 S X R l b V B h d G g + U 2 V j d G l v b j E v U X J 5 X 0 J 1 b G x l d H M v U m V w b G F j Z S U y M C U y N m F t c D w v S X R l b V B h d G g + P C 9 J d G V t T G 9 j Y X R p b 2 4 + P F N 0 Y W J s Z U V u d H J p Z X M g L z 4 8 L 0 l 0 Z W 0 + P E l 0 Z W 0 + P E l 0 Z W 1 M b 2 N h d G l v b j 4 8 S X R l b V R 5 c G U + R m 9 y b X V s Y T w v S X R l b V R 5 c G U + P E l 0 Z W 1 Q Y X R o P l N l Y 3 R p b 2 4 x L 1 F y e V 9 C d W x s Z X R z L 1 J l c G x h Y 2 U l M j A l M j Z u Y n N w P C 9 J d G V t U G F 0 a D 4 8 L 0 l 0 Z W 1 M b 2 N h d G l v b j 4 8 U 3 R h Y m x l R W 5 0 c m l l c y A v P j w v S X R l b T 4 8 S X R l b T 4 8 S X R l b U x v Y 2 F 0 a W 9 u P j x J d G V t V H l w Z T 5 G b 3 J t d W x h P C 9 J d G V t V H l w Z T 4 8 S X R l b V B h d G g + U 2 V j d G l v b j E v U X J 5 X 0 J 1 b G x l d H M v U m V w b G F j Z S U y M C U y N n N l Y 3 Q 8 L 0 l 0 Z W 1 Q Y X R o P j w v S X R l b U x v Y 2 F 0 a W 9 u P j x T d G F i b G V F b n R y a W V z I C 8 + P C 9 J d G V t P j x J d G V t P j x J d G V t T G 9 j Y X R p b 2 4 + P E l 0 Z W 1 U e X B l P k Z v c m 1 1 b G E 8 L 0 l 0 Z W 1 U e X B l P j x J d G V t U G F 0 a D 5 T Z W N 0 a W 9 u M S 9 R c n l f Q n V s b G V 0 c y 9 S Z X B s Y W N l J T I w J T I 2 Y n V s b D w v S X R l b V B h d G g + P C 9 J d G V t T G 9 j Y X R p b 2 4 + P F N 0 Y W J s Z U V u d H J p Z X M g L z 4 8 L 0 l 0 Z W 0 + P E l 0 Z W 0 + P E l 0 Z W 1 M b 2 N h d G l v b j 4 8 S X R l b V R 5 c G U + R m 9 y b X V s Y T w v S X R l b V R 5 c G U + P E l 0 Z W 1 Q Y X R o P l N l Y 3 R p b 2 4 x L 1 F y e V 9 C d W x s Z X R z L 1 J l c G x h Y 2 U l M j A l M j Y l M j M z O T w v S X R l b V B h d G g + P C 9 J d G V t T G 9 j Y X R p b 2 4 + P F N 0 Y W J s Z U V u d H J p Z X M g L z 4 8 L 0 l 0 Z W 0 + P E l 0 Z W 0 + P E l 0 Z W 1 M b 2 N h d G l v b j 4 8 S X R l b V R 5 c G U + R m 9 y b X V s Y T w v S X R l b V R 5 c G U + P E l 0 Z W 1 Q Y X R o P l N l Y 3 R p b 2 4 x L 1 F y e V 9 C d W x s Z X R z L 1 J l c G x h Y 2 U l M j A l M j Z x d W 9 0 P C 9 J d G V t U G F 0 a D 4 8 L 0 l 0 Z W 1 M b 2 N h d G l v b j 4 8 U 3 R h Y m x l R W 5 0 c m l l c y A v P j w v S X R l b T 4 8 S X R l b T 4 8 S X R l b U x v Y 2 F 0 a W 9 u P j x J d G V t V H l w Z T 5 G b 3 J t d W x h P C 9 J d G V t V H l w Z T 4 8 S X R l b V B h d G g + U 2 V j d G l v b j E v U X J 5 X 0 J 1 b G x l d H M v U m V w b G F j Z S U y M C U y N m x k c X V v P C 9 J d G V t U G F 0 a D 4 8 L 0 l 0 Z W 1 M b 2 N h d G l v b j 4 8 U 3 R h Y m x l R W 5 0 c m l l c y A v P j w v S X R l b T 4 8 S X R l b T 4 8 S X R l b U x v Y 2 F 0 a W 9 u P j x J d G V t V H l w Z T 5 G b 3 J t d W x h P C 9 J d G V t V H l w Z T 4 8 S X R l b V B h d G g + U 2 V j d G l v b j E v U X J 5 X 0 J 1 b G x l d H M v U m V w b G F j Z S U y M C U y N n J k c X V v P C 9 J d G V t U G F 0 a D 4 8 L 0 l 0 Z W 1 M b 2 N h d G l v b j 4 8 U 3 R h Y m x l R W 5 0 c m l l c y A v P j w v S X R l b T 4 8 S X R l b T 4 8 S X R l b U x v Y 2 F 0 a W 9 u P j x J d G V t V H l w Z T 5 G b 3 J t d W x h P C 9 J d G V t V H l w Z T 4 8 S X R l b V B h d G g + U 2 V j d G l v b j E v U X J 5 X 0 J 1 b G x l d H M v U m V w b G F j Z S U y M C U y N n N o e T w v S X R l b V B h d G g + P C 9 J d G V t T G 9 j Y X R p b 2 4 + P F N 0 Y W J s Z U V u d H J p Z X M g L z 4 8 L 0 l 0 Z W 0 + P E l 0 Z W 0 + P E l 0 Z W 1 M b 2 N h d G l v b j 4 8 S X R l b V R 5 c G U + R m 9 y b X V s Y T w v S X R l b V R 5 c G U + P E l 0 Z W 1 Q Y X R o P l N l Y 3 R p b 2 4 x L 1 F y e V 9 C d W x s Z X R z L 1 J l c G x h Y 2 U l M j A l M j Z u Z G F z a D w v S X R l b V B h d G g + P C 9 J d G V t T G 9 j Y X R p b 2 4 + P F N 0 Y W J s Z U V u d H J p Z X M g L z 4 8 L 0 l 0 Z W 0 + P E l 0 Z W 0 + P E l 0 Z W 1 M b 2 N h d G l v b j 4 8 S X R l b V R 5 c G U + R m 9 y b X V s Y T w v S X R l b V R 5 c G U + P E l 0 Z W 1 Q Y X R o P l N l Y 3 R p b 2 4 x L 0 J E M j E x X 1 N 1 b W 1 h c n k v T W V y Z 2 U l M j B C d W x s Z X Q 8 L 0 l 0 Z W 1 Q Y X R o P j w v S X R l b U x v Y 2 F 0 a W 9 u P j x T d G F i b G V F b n R y a W V z I C 8 + P C 9 J d G V t P j x J d G V t P j x J d G V t T G 9 j Y X R p b 2 4 + P E l 0 Z W 1 U e X B l P k Z v c m 1 1 b G E 8 L 0 l 0 Z W 1 U e X B l P j x J d G V t U G F 0 a D 5 T Z W N 0 a W 9 u M S 9 C R D I x M V 9 T d W 1 t Y X J 5 L 0 V 4 c G F u Z G V k J T I w U X J 5 X 0 J 1 b G x l d H M 8 L 0 l 0 Z W 1 Q Y X R o P j w v S X R l b U x v Y 2 F 0 a W 9 u P j x T d G F i b G V F b n R y a W V z I C 8 + P C 9 J d G V t P j x J d G V t P j x J d G V t T G 9 j Y X R p b 2 4 + P E l 0 Z W 1 U e X B l P k Z v c m 1 1 b G E 8 L 0 l 0 Z W 1 U e X B l P j x J d G V t U G F 0 a D 5 T Z W N 0 a W 9 u M S 9 C R D I x M V 9 T d W 1 t Y X J 5 L 1 k x J T I w O W M l M j A t J T I w O W Q l M j B E Z W J 0 P C 9 J d G V t U G F 0 a D 4 8 L 0 l 0 Z W 1 M b 2 N h d G l v b j 4 8 U 3 R h Y m x l R W 5 0 c m l l c y A v P j w v S X R l b T 4 8 S X R l b T 4 8 S X R l b U x v Y 2 F 0 a W 9 u P j x J d G V t V H l w Z T 5 G b 3 J t d W x h P C 9 J d G V t V H l w Z T 4 8 S X R l b V B h d G g + U 2 V j d G l v b j E v Q k Q y M T F f U 3 V t b W F y e S 9 Z M i U y M D l j J T I w L S U y M D l k J T I w R G V i d D w v S X R l b V B h d G g + P C 9 J d G V t T G 9 j Y X R p b 2 4 + P F N 0 Y W J s Z U V u d H J p Z X M g L z 4 8 L 0 l 0 Z W 0 + P E l 0 Z W 0 + P E l 0 Z W 1 M b 2 N h d G l v b j 4 8 S X R l b V R 5 c G U + R m 9 y b X V s Y T w v S X R l b V R 5 c G U + P E l 0 Z W 1 Q Y X R o P l N l Y 3 R p b 2 4 x L 0 J E M j E x X 1 N 1 b W 1 h c n k v U m V w b G F j Z W Q l M j B W Y W x 1 Z T w v S X R l b V B h d G g + P C 9 J d G V t T G 9 j Y X R p b 2 4 + P F N 0 Y W J s Z U V u d H J p Z X M g L z 4 8 L 0 l 0 Z W 0 + P E l 0 Z W 0 + P E l 0 Z W 1 M b 2 N h d G l v b j 4 8 S X R l b V R 5 c G U + R m 9 y b X V s Y T w v S X R l b V R 5 c G U + P E l 0 Z W 1 Q Y X R o P l N l Y 3 R p b 2 4 x L 0 J E M j E x X 1 N 1 b W 1 h c n k v U m V w b G F j Z W Q l M j B W Y W x 1 Z T E 8 L 0 l 0 Z W 1 Q Y X R o P j w v S X R l b U x v Y 2 F 0 a W 9 u P j x T d G F i b G V F b n R y a W V z I C 8 + P C 9 J d G V t P j x J d G V t P j x J d G V t T G 9 j Y X R p b 2 4 + P E l 0 Z W 1 U e X B l P k Z v c m 1 1 b G E 8 L 0 l 0 Z W 1 U e X B l P j x J d G V t U G F 0 a D 5 T Z W N 0 a W 9 u M S 9 C R D I x M V 9 T d W 1 t Y X J 5 L 1 R 5 c G U l M j B T b 3 J 0 P C 9 J d G V t U G F 0 a D 4 8 L 0 l 0 Z W 1 M b 2 N h d G l v b j 4 8 U 3 R h Y m x l R W 5 0 c m l l c y A v P j w v S X R l b T 4 8 S X R l b T 4 8 S X R l b U x v Y 2 F 0 a W 9 u P j x J d G V t V H l w Z T 5 G b 3 J t d W x h P C 9 J d G V t V H l w Z T 4 8 S X R l b V B h d G g + U 2 V j d G l v b j E v Q k Q y M T F f U 3 V t b W F y e S 9 B Z 2 V u Y 3 k 8 L 0 l 0 Z W 1 Q Y X R o P j w v S X R l b U x v Y 2 F 0 a W 9 u P j x T d G F i b G V F b n R y a W V z I C 8 + P C 9 J d G V t P j x J d G V t P j x J d G V t T G 9 j Y X R p b 2 4 + P E l 0 Z W 1 U e X B l P k Z v c m 1 1 b G E 8 L 0 l 0 Z W 1 U e X B l P j x J d G V t U G F 0 a D 5 T Z W N 0 a W 9 u M S 9 C R D I x M V 9 T d W 1 t Y X J 5 L 1 J l b W 9 2 Z W Q l M j B D b 2 x 1 b W 5 z P C 9 J d G V t U G F 0 a D 4 8 L 0 l 0 Z W 1 M b 2 N h d G l v b j 4 8 U 3 R h Y m x l R W 5 0 c m l l c y A v P j w v S X R l b T 4 8 S X R l b T 4 8 S X R l b U x v Y 2 F 0 a W 9 u P j x J d G V t V H l w Z T 5 G b 3 J t d W x h P C 9 J d G V t V H l w Z T 4 8 S X R l b V B h d G g + U 2 V j d G l v b j E v Q k Q y M T F f U 3 V t b W F y e S 9 S Z W 9 y Z G V y Z W Q l M j B D b 2 x 1 b W 5 z P C 9 J d G V t U G F 0 a D 4 8 L 0 l 0 Z W 1 M b 2 N h d G l v b j 4 8 U 3 R h Y m x l R W 5 0 c m l l c y A v P j w v S X R l b T 4 8 S X R l b T 4 8 S X R l b U x v Y 2 F 0 a W 9 u P j x J d G V t V H l w Z T 5 G b 3 J t d W x h P C 9 J d G V t V H l w Z T 4 8 S X R l b V B h d G g + U 2 V j d G l v b j E v Q k Q y M T F f U 3 V t b W F y e S 9 S Z X B s Y W N l Z C U y M F Z h b H V l M j w v S X R l b V B h d G g + P C 9 J d G V t T G 9 j Y X R p b 2 4 + P F N 0 Y W J s Z U V u d H J p Z X M g L z 4 8 L 0 l 0 Z W 0 + P E l 0 Z W 0 + P E l 0 Z W 1 M b 2 N h d G l v b j 4 8 S X R l b V R 5 c G U + R m 9 y b X V s Y T w v S X R l b V R 5 c G U + P E l 0 Z W 1 Q Y X R o P l N l Y 3 R p b 2 4 x L 0 J E M j E x X 1 N 1 b W 1 h c n k v U 2 9 y d G V k J T I w U m 9 3 c z w v S X R l b V B h d G g + P C 9 J d G V t T G 9 j Y X R p b 2 4 + P F N 0 Y W J s Z U V u d H J p Z X M g L z 4 8 L 0 l 0 Z W 0 + P E l 0 Z W 0 + P E l 0 Z W 1 M b 2 N h d G l v b j 4 8 S X R l b V R 5 c G U + R m 9 y b X V s Y T w v S X R l b V R 5 c G U + P E l 0 Z W 1 Q Y X R o P l N l Y 3 R p b 2 4 x L 0 J E M j E x X 1 N 1 b W 1 h c n k v U H J v a m V j d D w v S X R l b V B h d G g + P C 9 J d G V t T G 9 j Y X R p b 2 4 + P F N 0 Y W J s Z U V u d H J p Z X M g L z 4 8 L 0 l 0 Z W 0 + P E l 0 Z W 0 + P E l 0 Z W 1 M b 2 N h d G l v b j 4 8 S X R l b V R 5 c G U + R m 9 y b X V s Y T w v S X R l b V R 5 c G U + P E l 0 Z W 1 Q Y X R o P l N l Y 3 R p b 2 4 x L 0 J E M j E x X 1 N 1 b W 1 h c n k v U m V u Y W 1 l Z C U y M E N v b H V t b n M 8 L 0 l 0 Z W 1 Q Y X R o P j w v S X R l b U x v Y 2 F 0 a W 9 u P j x T d G F i b G V F b n R y a W V z I C 8 + P C 9 J d G V t P j w v S X R l b X M + P C 9 M b 2 N h b F B h Y 2 t h Z 2 V N Z X R h Z G F 0 Y U Z p b G U + F g A A A F B L B Q Y A A A A A A A A A A A A A A A A A A A A A A A D a A A A A A Q A A A N C M n d 8 B F d E R j H o A w E / C l + s B A A A A r j l L a l T r F 0 m I f S r 2 o G 7 1 W w A A A A A C A A A A A A A D Z g A A w A A A A B A A A A C H a S D p y 5 T M / o h h v 1 c V d 2 X + A A A A A A S A A A C g A A A A E A A A A H A 2 w o U r 5 g q X u a Z 4 0 G o P B o J Q A A A A 8 h B V D u i g j 3 s P x e q + W Z 5 n N j W w R 1 m N c G X U E J O v + q Z x U E 2 b + u r r X r B K y d 0 d z V 9 w j D Q / L S 9 1 z C H + C a U g / 6 T r 3 I l n 3 t B J i B y X P N w S D 7 M x q r 7 c Z D c U A A A A 4 P I p Y m 2 2 l u a j t Y F 9 r X 9 9 Y d u J h y c = < / D a t a M a s h u p > 
</file>

<file path=customXml/itemProps1.xml><?xml version="1.0" encoding="utf-8"?>
<ds:datastoreItem xmlns:ds="http://schemas.openxmlformats.org/officeDocument/2006/customXml" ds:itemID="{0713831E-95E3-4EC3-9D72-79CB3E83089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Filters</vt:lpstr>
      <vt:lpstr>2026-2028 Capital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Jonathan (Virginia)</dc:creator>
  <cp:lastModifiedBy>Howe, Jonathan (Virginia)</cp:lastModifiedBy>
  <dcterms:created xsi:type="dcterms:W3CDTF">2025-12-13T20:18:39Z</dcterms:created>
  <dcterms:modified xsi:type="dcterms:W3CDTF">2025-12-14T19:33:19Z</dcterms:modified>
</cp:coreProperties>
</file>